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/>
  <workbookProtection lockStructure="1"/>
  <bookViews>
    <workbookView xWindow="0" yWindow="0" windowWidth="16380" windowHeight="8190" tabRatio="624"/>
  </bookViews>
  <sheets>
    <sheet name="Documentation" sheetId="1" r:id="rId1"/>
    <sheet name="Data" sheetId="6" r:id="rId2"/>
    <sheet name="Statistics" sheetId="7" r:id="rId3"/>
    <sheet name="Input_Data" sheetId="8" r:id="rId4"/>
    <sheet name="Periodograms" sheetId="9" r:id="rId5"/>
  </sheets>
  <definedNames>
    <definedName name="Cell_13909">Data!#REF!</definedName>
    <definedName name="Cell_13909b">Data!#REF!</definedName>
    <definedName name="Cell_1545">Data!#REF!</definedName>
    <definedName name="Cell_172">Data!#REF!</definedName>
    <definedName name="Cell_4636">Data!#REF!</definedName>
    <definedName name="Cell_515">Data!#REF!</definedName>
    <definedName name="KyrBP">Data!$B$2:$B$1048576</definedName>
    <definedName name="Oxy">Data!$D$2:$D$1048576</definedName>
    <definedName name="Oxy18_">Data!$D$2:$D$1048576</definedName>
    <definedName name="Peak_13909">Data!#REF!</definedName>
    <definedName name="Peak_13909b">Data!#REF!</definedName>
    <definedName name="Peak_1545">Data!#REF!</definedName>
    <definedName name="Peak_172">Data!#REF!</definedName>
    <definedName name="Peak_4636">Data!#REF!</definedName>
    <definedName name="Peak_515">Data!#REF!</definedName>
  </definedNames>
  <calcPr calcId="125725"/>
</workbook>
</file>

<file path=xl/calcChain.xml><?xml version="1.0" encoding="utf-8"?>
<calcChain xmlns="http://schemas.openxmlformats.org/spreadsheetml/2006/main">
  <c r="O2" i="6"/>
  <c r="P3"/>
  <c r="P4" s="1"/>
  <c r="Z3"/>
  <c r="Z4" s="1"/>
  <c r="Z5" s="1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Z130" s="1"/>
  <c r="Z131" s="1"/>
  <c r="Z132" s="1"/>
  <c r="Z133" s="1"/>
  <c r="Z134" s="1"/>
  <c r="Z135" s="1"/>
  <c r="Z136" s="1"/>
  <c r="Z137" s="1"/>
  <c r="Z138" s="1"/>
  <c r="Z139" s="1"/>
  <c r="Z140" s="1"/>
  <c r="Z141" s="1"/>
  <c r="Z142" s="1"/>
  <c r="Z143" s="1"/>
  <c r="Z144" s="1"/>
  <c r="Z145" s="1"/>
  <c r="Z146" s="1"/>
  <c r="Z147" s="1"/>
  <c r="Z148" s="1"/>
  <c r="Z149" s="1"/>
  <c r="Z150" s="1"/>
  <c r="Z151" s="1"/>
  <c r="Z152" s="1"/>
  <c r="Z153" s="1"/>
  <c r="Z154" s="1"/>
  <c r="Z155" s="1"/>
  <c r="Z156" s="1"/>
  <c r="Z157" s="1"/>
  <c r="Z158" s="1"/>
  <c r="Z159" s="1"/>
  <c r="Z160" s="1"/>
  <c r="Z161" s="1"/>
  <c r="Z162" s="1"/>
  <c r="Z163" s="1"/>
  <c r="Z164" s="1"/>
  <c r="Z165" s="1"/>
  <c r="Z166" s="1"/>
  <c r="Z167" s="1"/>
  <c r="Z168" s="1"/>
  <c r="Z169" s="1"/>
  <c r="Z170" s="1"/>
  <c r="Z171" s="1"/>
  <c r="Z172" s="1"/>
  <c r="Z173" s="1"/>
  <c r="Z174" s="1"/>
  <c r="Z175" s="1"/>
  <c r="Z176" s="1"/>
  <c r="Z177" s="1"/>
  <c r="Z178" s="1"/>
  <c r="Z179" s="1"/>
  <c r="Z180" s="1"/>
  <c r="Z181" s="1"/>
  <c r="Z182" s="1"/>
  <c r="Z183" s="1"/>
  <c r="Z184" s="1"/>
  <c r="Z185" s="1"/>
  <c r="Z186" s="1"/>
  <c r="Z187" s="1"/>
  <c r="Z188" s="1"/>
  <c r="Z189" s="1"/>
  <c r="Z190" s="1"/>
  <c r="Z191" s="1"/>
  <c r="Z192" s="1"/>
  <c r="Z193" s="1"/>
  <c r="Z194" s="1"/>
  <c r="Z195" s="1"/>
  <c r="Z196" s="1"/>
  <c r="Z197" s="1"/>
  <c r="Z198" s="1"/>
  <c r="Z199" s="1"/>
  <c r="Z200" s="1"/>
  <c r="Z201" s="1"/>
  <c r="Z202" s="1"/>
  <c r="Z203" s="1"/>
  <c r="Z204" s="1"/>
  <c r="Z205" s="1"/>
  <c r="Z206" s="1"/>
  <c r="Z207" s="1"/>
  <c r="Z208" s="1"/>
  <c r="Z209" s="1"/>
  <c r="Z210" s="1"/>
  <c r="Z211" s="1"/>
  <c r="Z212" s="1"/>
  <c r="Z213" s="1"/>
  <c r="Z214" s="1"/>
  <c r="Z215" s="1"/>
  <c r="Z216" s="1"/>
  <c r="Z217" s="1"/>
  <c r="Z218" s="1"/>
  <c r="Z219" s="1"/>
  <c r="Z220" s="1"/>
  <c r="Z221" s="1"/>
  <c r="Z222" s="1"/>
  <c r="Z223" s="1"/>
  <c r="Z224" s="1"/>
  <c r="Z225" s="1"/>
  <c r="Z226" s="1"/>
  <c r="Z227" s="1"/>
  <c r="H3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Y2"/>
  <c r="Y3" s="1"/>
  <c r="Y4" s="1"/>
  <c r="Y5" s="1"/>
  <c r="Y6" s="1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Y53" s="1"/>
  <c r="Y54" s="1"/>
  <c r="Y55" s="1"/>
  <c r="Y56" s="1"/>
  <c r="Y57" s="1"/>
  <c r="Y58" s="1"/>
  <c r="Y59" s="1"/>
  <c r="Y60" s="1"/>
  <c r="Y61" s="1"/>
  <c r="Y62" s="1"/>
  <c r="Y63" s="1"/>
  <c r="Y64" s="1"/>
  <c r="Y65" s="1"/>
  <c r="Y66" s="1"/>
  <c r="Y67" s="1"/>
  <c r="Y68" s="1"/>
  <c r="Y69" s="1"/>
  <c r="Y70" s="1"/>
  <c r="Y71" s="1"/>
  <c r="Y72" s="1"/>
  <c r="Y73" s="1"/>
  <c r="Y74" s="1"/>
  <c r="Y75" s="1"/>
  <c r="Y76" s="1"/>
  <c r="Y77" s="1"/>
  <c r="Y78" s="1"/>
  <c r="Y79" s="1"/>
  <c r="Y80" s="1"/>
  <c r="Y81" s="1"/>
  <c r="Y82" s="1"/>
  <c r="Y83" s="1"/>
  <c r="Y84" s="1"/>
  <c r="Y85" s="1"/>
  <c r="Y86" s="1"/>
  <c r="Y87" s="1"/>
  <c r="Y88" s="1"/>
  <c r="Y89" s="1"/>
  <c r="Y90" s="1"/>
  <c r="Y91" s="1"/>
  <c r="Y92" s="1"/>
  <c r="Y93" s="1"/>
  <c r="Y94" s="1"/>
  <c r="Y95" s="1"/>
  <c r="Y96" s="1"/>
  <c r="Y97" s="1"/>
  <c r="Y98" s="1"/>
  <c r="Y99" s="1"/>
  <c r="Y100" s="1"/>
  <c r="Y101" s="1"/>
  <c r="Y102" s="1"/>
  <c r="Y103" s="1"/>
  <c r="Y104" s="1"/>
  <c r="Y105" s="1"/>
  <c r="Y106" s="1"/>
  <c r="Y107" s="1"/>
  <c r="Y108" s="1"/>
  <c r="Y109" s="1"/>
  <c r="Y110" s="1"/>
  <c r="Y111" s="1"/>
  <c r="Y112" s="1"/>
  <c r="Y113" s="1"/>
  <c r="Y114" s="1"/>
  <c r="Y115" s="1"/>
  <c r="Y116" s="1"/>
  <c r="Y117" s="1"/>
  <c r="Y118" s="1"/>
  <c r="Y119" s="1"/>
  <c r="Y120" s="1"/>
  <c r="Y121" s="1"/>
  <c r="Y122" s="1"/>
  <c r="Y123" s="1"/>
  <c r="Y124" s="1"/>
  <c r="Y125" s="1"/>
  <c r="Y126" s="1"/>
  <c r="Y127" s="1"/>
  <c r="Y128" s="1"/>
  <c r="Y129" s="1"/>
  <c r="Y130" s="1"/>
  <c r="Y131" s="1"/>
  <c r="Y132" s="1"/>
  <c r="Y133" s="1"/>
  <c r="Y134" s="1"/>
  <c r="Y135" s="1"/>
  <c r="Y136" s="1"/>
  <c r="Y137" s="1"/>
  <c r="Y138" s="1"/>
  <c r="Y139" s="1"/>
  <c r="Y140" s="1"/>
  <c r="Y141" s="1"/>
  <c r="Y142" s="1"/>
  <c r="Y143" s="1"/>
  <c r="Y144" s="1"/>
  <c r="Y145" s="1"/>
  <c r="Y146" s="1"/>
  <c r="Y147" s="1"/>
  <c r="Y148" s="1"/>
  <c r="Y149" s="1"/>
  <c r="Y150" s="1"/>
  <c r="Y151" s="1"/>
  <c r="Y152" s="1"/>
  <c r="Y153" s="1"/>
  <c r="Y154" s="1"/>
  <c r="Y155" s="1"/>
  <c r="Y156" s="1"/>
  <c r="Y157" s="1"/>
  <c r="Y158" s="1"/>
  <c r="Y159" s="1"/>
  <c r="Y160" s="1"/>
  <c r="Y161" s="1"/>
  <c r="Y162" s="1"/>
  <c r="Y163" s="1"/>
  <c r="Y164" s="1"/>
  <c r="Y165" s="1"/>
  <c r="Y166" s="1"/>
  <c r="Y167" s="1"/>
  <c r="Y168" s="1"/>
  <c r="Y169" s="1"/>
  <c r="Y170" s="1"/>
  <c r="Y171" s="1"/>
  <c r="Y172" s="1"/>
  <c r="Y173" s="1"/>
  <c r="Y174" s="1"/>
  <c r="Y175" s="1"/>
  <c r="Y176" s="1"/>
  <c r="Y177" s="1"/>
  <c r="Y178" s="1"/>
  <c r="Y179" s="1"/>
  <c r="Y180" s="1"/>
  <c r="Y181" s="1"/>
  <c r="Y182" s="1"/>
  <c r="Y183" s="1"/>
  <c r="Y184" s="1"/>
  <c r="Y185" s="1"/>
  <c r="Y186" s="1"/>
  <c r="Y187" s="1"/>
  <c r="Y188" s="1"/>
  <c r="Y189" s="1"/>
  <c r="Y190" s="1"/>
  <c r="Y191" s="1"/>
  <c r="Y192" s="1"/>
  <c r="Y193" s="1"/>
  <c r="Y194" s="1"/>
  <c r="Y195" s="1"/>
  <c r="Y196" s="1"/>
  <c r="Y197" s="1"/>
  <c r="Y198" s="1"/>
  <c r="Y199" s="1"/>
  <c r="Y200" s="1"/>
  <c r="Y201" s="1"/>
  <c r="Y202" s="1"/>
  <c r="Y203" s="1"/>
  <c r="Y204" s="1"/>
  <c r="Y205" s="1"/>
  <c r="Y206" s="1"/>
  <c r="Y207" s="1"/>
  <c r="Y208" s="1"/>
  <c r="Y209" s="1"/>
  <c r="Y210" s="1"/>
  <c r="Y211" s="1"/>
  <c r="Y212" s="1"/>
  <c r="Y213" s="1"/>
  <c r="Y214" s="1"/>
  <c r="Y215" s="1"/>
  <c r="Y216" s="1"/>
  <c r="Y217" s="1"/>
  <c r="Y218" s="1"/>
  <c r="Y219" s="1"/>
  <c r="Y220" s="1"/>
  <c r="Y221" s="1"/>
  <c r="Y222" s="1"/>
  <c r="Y223" s="1"/>
  <c r="Y224" s="1"/>
  <c r="Y225" s="1"/>
  <c r="Y226" s="1"/>
  <c r="Y227" s="1"/>
  <c r="AP3"/>
  <c r="AP4" s="1"/>
  <c r="AP5" s="1"/>
  <c r="AP6" s="1"/>
  <c r="AP7" s="1"/>
  <c r="AP8" s="1"/>
  <c r="AP9" s="1"/>
  <c r="AP10" s="1"/>
  <c r="AP11" s="1"/>
  <c r="AP12" s="1"/>
  <c r="AP13" s="1"/>
  <c r="AP14" s="1"/>
  <c r="AP15" s="1"/>
  <c r="AP16" s="1"/>
  <c r="AP17" s="1"/>
  <c r="AP18" s="1"/>
  <c r="AP19" s="1"/>
  <c r="AP20" s="1"/>
  <c r="AP21" s="1"/>
  <c r="AP22" s="1"/>
  <c r="AP23" s="1"/>
  <c r="AP24" s="1"/>
  <c r="AP25" s="1"/>
  <c r="AP26" s="1"/>
  <c r="AP27" s="1"/>
  <c r="AP28" s="1"/>
  <c r="AP29" s="1"/>
  <c r="AP30" s="1"/>
  <c r="AP31" s="1"/>
  <c r="AP32" s="1"/>
  <c r="AP33" s="1"/>
  <c r="AP34" s="1"/>
  <c r="AP35" s="1"/>
  <c r="AP36" s="1"/>
  <c r="AP37" s="1"/>
  <c r="AP38" s="1"/>
  <c r="AP39" s="1"/>
  <c r="AP40" s="1"/>
  <c r="AP41" s="1"/>
  <c r="AP42" s="1"/>
  <c r="AP43" s="1"/>
  <c r="AP44" s="1"/>
  <c r="AP45" s="1"/>
  <c r="AP46" s="1"/>
  <c r="AP47" s="1"/>
  <c r="AP48" s="1"/>
  <c r="AP49" s="1"/>
  <c r="AP50" s="1"/>
  <c r="AP51" s="1"/>
  <c r="AP52" s="1"/>
  <c r="AP53" s="1"/>
  <c r="AP54" s="1"/>
  <c r="AP55" s="1"/>
  <c r="AP56" s="1"/>
  <c r="AP57" s="1"/>
  <c r="AP58" s="1"/>
  <c r="AP59" s="1"/>
  <c r="AP60" s="1"/>
  <c r="AP61" s="1"/>
  <c r="AP62" s="1"/>
  <c r="AP63" s="1"/>
  <c r="AP64" s="1"/>
  <c r="AP65" s="1"/>
  <c r="AP66" s="1"/>
  <c r="AP67" s="1"/>
  <c r="AP68" s="1"/>
  <c r="AP69" s="1"/>
  <c r="AP70" s="1"/>
  <c r="AP71" s="1"/>
  <c r="AP72" s="1"/>
  <c r="AP73" s="1"/>
  <c r="AP74" s="1"/>
  <c r="AP75" s="1"/>
  <c r="AP76" s="1"/>
  <c r="AP77" s="1"/>
  <c r="AP78" s="1"/>
  <c r="AP79" s="1"/>
  <c r="AP80" s="1"/>
  <c r="AP81" s="1"/>
  <c r="AP82" s="1"/>
  <c r="AP83" s="1"/>
  <c r="AP84" s="1"/>
  <c r="AP85" s="1"/>
  <c r="AP86" s="1"/>
  <c r="AP87" s="1"/>
  <c r="AP88" s="1"/>
  <c r="AP89" s="1"/>
  <c r="AP90" s="1"/>
  <c r="AP91" s="1"/>
  <c r="AP92" s="1"/>
  <c r="AP93" s="1"/>
  <c r="AP94" s="1"/>
  <c r="AP95" s="1"/>
  <c r="AP96" s="1"/>
  <c r="AP97" s="1"/>
  <c r="AP98" s="1"/>
  <c r="AP99" s="1"/>
  <c r="AP100" s="1"/>
  <c r="AP101" s="1"/>
  <c r="AP102" s="1"/>
  <c r="AP103" s="1"/>
  <c r="AP104" s="1"/>
  <c r="AP105" s="1"/>
  <c r="AP106" s="1"/>
  <c r="AP107" s="1"/>
  <c r="AP108" s="1"/>
  <c r="AP109" s="1"/>
  <c r="AP110" s="1"/>
  <c r="AP111" s="1"/>
  <c r="AP112" s="1"/>
  <c r="AP113" s="1"/>
  <c r="AP114" s="1"/>
  <c r="AP115" s="1"/>
  <c r="AP116" s="1"/>
  <c r="AP117" s="1"/>
  <c r="AP118" s="1"/>
  <c r="AP119" s="1"/>
  <c r="AP120" s="1"/>
  <c r="AP121" s="1"/>
  <c r="AP122" s="1"/>
  <c r="AP123" s="1"/>
  <c r="AP124" s="1"/>
  <c r="AP125" s="1"/>
  <c r="AP126" s="1"/>
  <c r="AP127" s="1"/>
  <c r="AP128" s="1"/>
  <c r="AP129" s="1"/>
  <c r="AP130" s="1"/>
  <c r="AP131" s="1"/>
  <c r="AP132" s="1"/>
  <c r="AP133" s="1"/>
  <c r="AP134" s="1"/>
  <c r="AP135" s="1"/>
  <c r="AP136" s="1"/>
  <c r="AP137" s="1"/>
  <c r="AP138" s="1"/>
  <c r="AP139" s="1"/>
  <c r="AP140" s="1"/>
  <c r="AP141" s="1"/>
  <c r="AP142" s="1"/>
  <c r="AP143" s="1"/>
  <c r="AP144" s="1"/>
  <c r="AP145" s="1"/>
  <c r="AP146" s="1"/>
  <c r="AP147" s="1"/>
  <c r="AP148" s="1"/>
  <c r="AP149" s="1"/>
  <c r="AP150" s="1"/>
  <c r="AP151" s="1"/>
  <c r="AP152" s="1"/>
  <c r="AP153" s="1"/>
  <c r="AP154" s="1"/>
  <c r="AP155" s="1"/>
  <c r="AP156" s="1"/>
  <c r="AP157" s="1"/>
  <c r="AP158" s="1"/>
  <c r="AP159" s="1"/>
  <c r="AP160" s="1"/>
  <c r="AP161" s="1"/>
  <c r="AP162" s="1"/>
  <c r="AP163" s="1"/>
  <c r="AP164" s="1"/>
  <c r="AP165" s="1"/>
  <c r="AP166" s="1"/>
  <c r="AP167" s="1"/>
  <c r="AP168" s="1"/>
  <c r="AP169" s="1"/>
  <c r="AP170" s="1"/>
  <c r="AP171" s="1"/>
  <c r="AP172" s="1"/>
  <c r="AP173" s="1"/>
  <c r="AP174" s="1"/>
  <c r="AP175" s="1"/>
  <c r="AP176" s="1"/>
  <c r="AP177" s="1"/>
  <c r="AP178" s="1"/>
  <c r="AP179" s="1"/>
  <c r="AP180" s="1"/>
  <c r="AP181" s="1"/>
  <c r="AP182" s="1"/>
  <c r="AP183" s="1"/>
  <c r="AP184" s="1"/>
  <c r="AP185" s="1"/>
  <c r="AP186" s="1"/>
  <c r="AP187" s="1"/>
  <c r="AP188" s="1"/>
  <c r="AP189" s="1"/>
  <c r="AP190" s="1"/>
  <c r="AP191" s="1"/>
  <c r="AP192" s="1"/>
  <c r="AP193" s="1"/>
  <c r="AP194" s="1"/>
  <c r="AP195" s="1"/>
  <c r="AP196" s="1"/>
  <c r="AP197" s="1"/>
  <c r="AP198" s="1"/>
  <c r="AP199" s="1"/>
  <c r="AP200" s="1"/>
  <c r="AP201" s="1"/>
  <c r="AP202" s="1"/>
  <c r="AP203" s="1"/>
  <c r="AP204" s="1"/>
  <c r="AP205" s="1"/>
  <c r="AP206" s="1"/>
  <c r="AP207" s="1"/>
  <c r="AP208" s="1"/>
  <c r="AP209" s="1"/>
  <c r="AP210" s="1"/>
  <c r="AP211" s="1"/>
  <c r="AP212" s="1"/>
  <c r="AP213" s="1"/>
  <c r="AP214" s="1"/>
  <c r="AP215" s="1"/>
  <c r="AP216" s="1"/>
  <c r="AP217" s="1"/>
  <c r="AP218" s="1"/>
  <c r="AP219" s="1"/>
  <c r="AP220" s="1"/>
  <c r="AP221" s="1"/>
  <c r="AP222" s="1"/>
  <c r="AP223" s="1"/>
  <c r="AP224" s="1"/>
  <c r="AP225" s="1"/>
  <c r="AP226" s="1"/>
  <c r="AP227" s="1"/>
  <c r="AP228" s="1"/>
  <c r="AP229" s="1"/>
  <c r="AP230" s="1"/>
  <c r="AP231" s="1"/>
  <c r="AP232" s="1"/>
  <c r="AP233" s="1"/>
  <c r="AP234" s="1"/>
  <c r="AP235" s="1"/>
  <c r="AP236" s="1"/>
  <c r="AP237" s="1"/>
  <c r="AP238" s="1"/>
  <c r="AP239" s="1"/>
  <c r="AP240" s="1"/>
  <c r="AP241" s="1"/>
  <c r="AP242" s="1"/>
  <c r="AP243" s="1"/>
  <c r="AP244" s="1"/>
  <c r="AP245" s="1"/>
  <c r="AP246" s="1"/>
  <c r="AP247" s="1"/>
  <c r="AP248" s="1"/>
  <c r="AP249" s="1"/>
  <c r="AP250" s="1"/>
  <c r="AP251" s="1"/>
  <c r="AP252" s="1"/>
  <c r="AP253" s="1"/>
  <c r="AP254" s="1"/>
  <c r="AP255" s="1"/>
  <c r="AP256" s="1"/>
  <c r="AP257" s="1"/>
  <c r="AP258" s="1"/>
  <c r="AP259" s="1"/>
  <c r="AP260" s="1"/>
  <c r="AP261" s="1"/>
  <c r="AP262" s="1"/>
  <c r="AP263" s="1"/>
  <c r="AP264" s="1"/>
  <c r="AP265" s="1"/>
  <c r="AP266" s="1"/>
  <c r="AP267" s="1"/>
  <c r="AP268" s="1"/>
  <c r="AP269" s="1"/>
  <c r="AP270" s="1"/>
  <c r="AP271" s="1"/>
  <c r="AP272" s="1"/>
  <c r="AP273" s="1"/>
  <c r="AP274" s="1"/>
  <c r="AP275" s="1"/>
  <c r="AP276" s="1"/>
  <c r="AP277" s="1"/>
  <c r="AP278" s="1"/>
  <c r="AP279" s="1"/>
  <c r="AP280" s="1"/>
  <c r="AP281" s="1"/>
  <c r="AP282" s="1"/>
  <c r="AP283" s="1"/>
  <c r="AP284" s="1"/>
  <c r="AP285" s="1"/>
  <c r="AP286" s="1"/>
  <c r="AP287" s="1"/>
  <c r="AP288" s="1"/>
  <c r="AP289" s="1"/>
  <c r="AP290" s="1"/>
  <c r="AP291" s="1"/>
  <c r="AP292" s="1"/>
  <c r="AP293" s="1"/>
  <c r="AP294" s="1"/>
  <c r="AP295" s="1"/>
  <c r="AP296" s="1"/>
  <c r="AP297" s="1"/>
  <c r="AP298" s="1"/>
  <c r="AP299" s="1"/>
  <c r="AP300" s="1"/>
  <c r="AP301" s="1"/>
  <c r="AP302" s="1"/>
  <c r="AP303" s="1"/>
  <c r="AP304" s="1"/>
  <c r="AP305" s="1"/>
  <c r="AP306" s="1"/>
  <c r="AP307" s="1"/>
  <c r="AP308" s="1"/>
  <c r="AP309" s="1"/>
  <c r="AP310" s="1"/>
  <c r="AP311" s="1"/>
  <c r="AP312" s="1"/>
  <c r="AP313" s="1"/>
  <c r="AP314" s="1"/>
  <c r="AP315" s="1"/>
  <c r="AP316" s="1"/>
  <c r="AP317" s="1"/>
  <c r="AP318" s="1"/>
  <c r="AP319" s="1"/>
  <c r="AP320" s="1"/>
  <c r="AP321" s="1"/>
  <c r="AP322" s="1"/>
  <c r="AP323" s="1"/>
  <c r="AP324" s="1"/>
  <c r="AP325" s="1"/>
  <c r="AP326" s="1"/>
  <c r="AO2"/>
  <c r="AO3" s="1"/>
  <c r="AO4" s="1"/>
  <c r="AO5" s="1"/>
  <c r="AO6" s="1"/>
  <c r="AO7" s="1"/>
  <c r="AO8" s="1"/>
  <c r="AO9" s="1"/>
  <c r="AO10" s="1"/>
  <c r="AO11" s="1"/>
  <c r="AO12" s="1"/>
  <c r="AO13" s="1"/>
  <c r="AO14" s="1"/>
  <c r="AO15" s="1"/>
  <c r="AO16" s="1"/>
  <c r="AO17" s="1"/>
  <c r="AO18" s="1"/>
  <c r="AO19" s="1"/>
  <c r="AO20" s="1"/>
  <c r="AO21" s="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O109" s="1"/>
  <c r="AO110" s="1"/>
  <c r="AO111" s="1"/>
  <c r="AO112" s="1"/>
  <c r="AO113" s="1"/>
  <c r="AO114" s="1"/>
  <c r="AO115" s="1"/>
  <c r="AO116" s="1"/>
  <c r="AO117" s="1"/>
  <c r="AO118" s="1"/>
  <c r="AO119" s="1"/>
  <c r="AO120" s="1"/>
  <c r="AO121" s="1"/>
  <c r="AO122" s="1"/>
  <c r="AO123" s="1"/>
  <c r="AO124" s="1"/>
  <c r="AO125" s="1"/>
  <c r="AO126" s="1"/>
  <c r="AO127" s="1"/>
  <c r="AO128" s="1"/>
  <c r="AO129" s="1"/>
  <c r="AO130" s="1"/>
  <c r="AO131" s="1"/>
  <c r="AO132" s="1"/>
  <c r="AO133" s="1"/>
  <c r="AO134" s="1"/>
  <c r="AO135" s="1"/>
  <c r="AO136" s="1"/>
  <c r="AO137" s="1"/>
  <c r="AO138" s="1"/>
  <c r="AO139" s="1"/>
  <c r="AO140" s="1"/>
  <c r="AO141" s="1"/>
  <c r="AO142" s="1"/>
  <c r="AO143" s="1"/>
  <c r="AO144" s="1"/>
  <c r="AO145" s="1"/>
  <c r="AO146" s="1"/>
  <c r="AO147" s="1"/>
  <c r="AO148" s="1"/>
  <c r="AO149" s="1"/>
  <c r="AO150" s="1"/>
  <c r="AO151" s="1"/>
  <c r="AO152" s="1"/>
  <c r="AO153" s="1"/>
  <c r="AO154" s="1"/>
  <c r="AO155" s="1"/>
  <c r="AO156" s="1"/>
  <c r="AO157" s="1"/>
  <c r="AO158" s="1"/>
  <c r="AO159" s="1"/>
  <c r="AO160" s="1"/>
  <c r="AO161" s="1"/>
  <c r="AO162" s="1"/>
  <c r="AO163" s="1"/>
  <c r="AO164" s="1"/>
  <c r="AO165" s="1"/>
  <c r="AO166" s="1"/>
  <c r="AO167" s="1"/>
  <c r="AO168" s="1"/>
  <c r="AO169" s="1"/>
  <c r="AO170" s="1"/>
  <c r="AO171" s="1"/>
  <c r="AO172" s="1"/>
  <c r="AO173" s="1"/>
  <c r="AO174" s="1"/>
  <c r="AO175" s="1"/>
  <c r="AO176" s="1"/>
  <c r="AO177" s="1"/>
  <c r="AO178" s="1"/>
  <c r="AO179" s="1"/>
  <c r="AO180" s="1"/>
  <c r="AO181" s="1"/>
  <c r="AO182" s="1"/>
  <c r="AO183" s="1"/>
  <c r="AO184" s="1"/>
  <c r="AO185" s="1"/>
  <c r="AO186" s="1"/>
  <c r="AO187" s="1"/>
  <c r="AO188" s="1"/>
  <c r="AO189" s="1"/>
  <c r="AO190" s="1"/>
  <c r="AO191" s="1"/>
  <c r="AO192" s="1"/>
  <c r="AO193" s="1"/>
  <c r="AO194" s="1"/>
  <c r="AO195" s="1"/>
  <c r="AO196" s="1"/>
  <c r="AO197" s="1"/>
  <c r="AO198" s="1"/>
  <c r="AO199" s="1"/>
  <c r="AO200" s="1"/>
  <c r="AO201" s="1"/>
  <c r="AO202" s="1"/>
  <c r="AO203" s="1"/>
  <c r="AO204" s="1"/>
  <c r="AO205" s="1"/>
  <c r="AO206" s="1"/>
  <c r="AO207" s="1"/>
  <c r="AO208" s="1"/>
  <c r="AO209" s="1"/>
  <c r="AO210" s="1"/>
  <c r="AO211" s="1"/>
  <c r="AO212" s="1"/>
  <c r="AO213" s="1"/>
  <c r="AO214" s="1"/>
  <c r="AO215" s="1"/>
  <c r="AO216" s="1"/>
  <c r="AO217" s="1"/>
  <c r="AO218" s="1"/>
  <c r="AO219" s="1"/>
  <c r="AO220" s="1"/>
  <c r="AO221" s="1"/>
  <c r="AO222" s="1"/>
  <c r="AO223" s="1"/>
  <c r="AO224" s="1"/>
  <c r="AO225" s="1"/>
  <c r="AO226" s="1"/>
  <c r="AO227" s="1"/>
  <c r="AO228" s="1"/>
  <c r="AO229" s="1"/>
  <c r="AO230" s="1"/>
  <c r="AO231" s="1"/>
  <c r="AO232" s="1"/>
  <c r="AO233" s="1"/>
  <c r="AO234" s="1"/>
  <c r="AO235" s="1"/>
  <c r="AO236" s="1"/>
  <c r="AO237" s="1"/>
  <c r="AO238" s="1"/>
  <c r="AO239" s="1"/>
  <c r="AO240" s="1"/>
  <c r="AO241" s="1"/>
  <c r="AO242" s="1"/>
  <c r="AO243" s="1"/>
  <c r="AO244" s="1"/>
  <c r="AO245" s="1"/>
  <c r="AO246" s="1"/>
  <c r="AO247" s="1"/>
  <c r="AO248" s="1"/>
  <c r="AO249" s="1"/>
  <c r="AO250" s="1"/>
  <c r="AO251" s="1"/>
  <c r="AO252" s="1"/>
  <c r="AO253" s="1"/>
  <c r="AO254" s="1"/>
  <c r="AO255" s="1"/>
  <c r="AO256" s="1"/>
  <c r="AO257" s="1"/>
  <c r="AO258" s="1"/>
  <c r="AO259" s="1"/>
  <c r="AO260" s="1"/>
  <c r="AO261" s="1"/>
  <c r="AO262" s="1"/>
  <c r="AO263" s="1"/>
  <c r="AO264" s="1"/>
  <c r="AO265" s="1"/>
  <c r="AO266" s="1"/>
  <c r="AO267" s="1"/>
  <c r="AO268" s="1"/>
  <c r="AO269" s="1"/>
  <c r="AO270" s="1"/>
  <c r="AO271" s="1"/>
  <c r="AO272" s="1"/>
  <c r="AO273" s="1"/>
  <c r="AO274" s="1"/>
  <c r="AO275" s="1"/>
  <c r="AO276" s="1"/>
  <c r="AO277" s="1"/>
  <c r="AO278" s="1"/>
  <c r="AO279" s="1"/>
  <c r="AO280" s="1"/>
  <c r="AO281" s="1"/>
  <c r="AO282" s="1"/>
  <c r="AO283" s="1"/>
  <c r="AO284" s="1"/>
  <c r="AO285" s="1"/>
  <c r="AO286" s="1"/>
  <c r="AO287" s="1"/>
  <c r="AO288" s="1"/>
  <c r="AO289" s="1"/>
  <c r="AO290" s="1"/>
  <c r="AO291" s="1"/>
  <c r="AO292" s="1"/>
  <c r="AO293" s="1"/>
  <c r="AO294" s="1"/>
  <c r="AO295" s="1"/>
  <c r="AO296" s="1"/>
  <c r="AO297" s="1"/>
  <c r="AO298" s="1"/>
  <c r="AO299" s="1"/>
  <c r="AO300" s="1"/>
  <c r="AO301" s="1"/>
  <c r="AO302" s="1"/>
  <c r="AO303" s="1"/>
  <c r="AO304" s="1"/>
  <c r="AO305" s="1"/>
  <c r="AO306" s="1"/>
  <c r="AO307" s="1"/>
  <c r="AO308" s="1"/>
  <c r="AO309" s="1"/>
  <c r="AO310" s="1"/>
  <c r="AO311" s="1"/>
  <c r="AO312" s="1"/>
  <c r="AO313" s="1"/>
  <c r="AO314" s="1"/>
  <c r="AO315" s="1"/>
  <c r="AO316" s="1"/>
  <c r="AO317" s="1"/>
  <c r="AO318" s="1"/>
  <c r="AO319" s="1"/>
  <c r="AO320" s="1"/>
  <c r="AO321" s="1"/>
  <c r="AO322" s="1"/>
  <c r="AO323" s="1"/>
  <c r="AO324" s="1"/>
  <c r="AO325" s="1"/>
  <c r="AO326" s="1"/>
  <c r="BD3"/>
  <c r="BD4" s="1"/>
  <c r="BD5" s="1"/>
  <c r="BC2"/>
  <c r="BC3" s="1"/>
  <c r="BC4" s="1"/>
  <c r="BC5" s="1"/>
  <c r="BC6" s="1"/>
  <c r="BC7" s="1"/>
  <c r="BC8" s="1"/>
  <c r="BC9" s="1"/>
  <c r="BC10" s="1"/>
  <c r="BC11" s="1"/>
  <c r="BC12" s="1"/>
  <c r="BC13" s="1"/>
  <c r="BC14" s="1"/>
  <c r="BC15" s="1"/>
  <c r="BC16" s="1"/>
  <c r="BC17" s="1"/>
  <c r="BC18" s="1"/>
  <c r="BC19" s="1"/>
  <c r="BC20" s="1"/>
  <c r="BC21" s="1"/>
  <c r="BC22" s="1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BC208" s="1"/>
  <c r="BC209" s="1"/>
  <c r="BC210" s="1"/>
  <c r="BC211" s="1"/>
  <c r="BC212" s="1"/>
  <c r="BC213" s="1"/>
  <c r="BC214" s="1"/>
  <c r="BC215" s="1"/>
  <c r="BC216" s="1"/>
  <c r="BC217" s="1"/>
  <c r="BC218" s="1"/>
  <c r="BC219" s="1"/>
  <c r="BC220" s="1"/>
  <c r="BC221" s="1"/>
  <c r="BC222" s="1"/>
  <c r="BC223" s="1"/>
  <c r="BC224" s="1"/>
  <c r="BC225" s="1"/>
  <c r="BC226" s="1"/>
  <c r="BC227" s="1"/>
  <c r="BK2"/>
  <c r="AW2"/>
  <c r="AG2"/>
  <c r="Q2"/>
  <c r="R3"/>
  <c r="R4" s="1"/>
  <c r="R5" s="1"/>
  <c r="R6" s="1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AH3"/>
  <c r="AH4" s="1"/>
  <c r="AH5" s="1"/>
  <c r="AH6" s="1"/>
  <c r="AH7" s="1"/>
  <c r="AH8" s="1"/>
  <c r="AH9" s="1"/>
  <c r="AH10" s="1"/>
  <c r="AH11" s="1"/>
  <c r="AH12" s="1"/>
  <c r="AH13" s="1"/>
  <c r="AH14" s="1"/>
  <c r="AH15" s="1"/>
  <c r="AH16" s="1"/>
  <c r="AH17" s="1"/>
  <c r="AH18" s="1"/>
  <c r="AH20" s="1"/>
  <c r="AH21" s="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39" s="1"/>
  <c r="AH40" s="1"/>
  <c r="AH41" s="1"/>
  <c r="AH42" s="1"/>
  <c r="AH43" s="1"/>
  <c r="AH44" s="1"/>
  <c r="AH45" s="1"/>
  <c r="AH46" s="1"/>
  <c r="AH47" s="1"/>
  <c r="AH48" s="1"/>
  <c r="AH49" s="1"/>
  <c r="AH50" s="1"/>
  <c r="AH51" s="1"/>
  <c r="AH52" s="1"/>
  <c r="AH53" s="1"/>
  <c r="AH54" s="1"/>
  <c r="AH55" s="1"/>
  <c r="AH56" s="1"/>
  <c r="AH57" s="1"/>
  <c r="AH58" s="1"/>
  <c r="AH59" s="1"/>
  <c r="AH60" s="1"/>
  <c r="AH61" s="1"/>
  <c r="AH62" s="1"/>
  <c r="AH63" s="1"/>
  <c r="AH64" s="1"/>
  <c r="AH65" s="1"/>
  <c r="AH66" s="1"/>
  <c r="AH67" s="1"/>
  <c r="AH68" s="1"/>
  <c r="AH69" s="1"/>
  <c r="AH70" s="1"/>
  <c r="AH71" s="1"/>
  <c r="AH72" s="1"/>
  <c r="AH73" s="1"/>
  <c r="AH74" s="1"/>
  <c r="AH75" s="1"/>
  <c r="AH76" s="1"/>
  <c r="AH77" s="1"/>
  <c r="AH78" s="1"/>
  <c r="AH79" s="1"/>
  <c r="AH80" s="1"/>
  <c r="AH81" s="1"/>
  <c r="AH82" s="1"/>
  <c r="AH83" s="1"/>
  <c r="AH84" s="1"/>
  <c r="AH85" s="1"/>
  <c r="AH86" s="1"/>
  <c r="AH87" s="1"/>
  <c r="AH88" s="1"/>
  <c r="AH89" s="1"/>
  <c r="AH90" s="1"/>
  <c r="AH91" s="1"/>
  <c r="AH92" s="1"/>
  <c r="AH93" s="1"/>
  <c r="AH94" s="1"/>
  <c r="AH95" s="1"/>
  <c r="AH96" s="1"/>
  <c r="AH97" s="1"/>
  <c r="AH98" s="1"/>
  <c r="AH99" s="1"/>
  <c r="AH100" s="1"/>
  <c r="AH101" s="1"/>
  <c r="AH102" s="1"/>
  <c r="AH103" s="1"/>
  <c r="AH104" s="1"/>
  <c r="AH105" s="1"/>
  <c r="AH106" s="1"/>
  <c r="AH107" s="1"/>
  <c r="AH108" s="1"/>
  <c r="AH109" s="1"/>
  <c r="AH110" s="1"/>
  <c r="AH111" s="1"/>
  <c r="AH112" s="1"/>
  <c r="AH113" s="1"/>
  <c r="AH114" s="1"/>
  <c r="AH115" s="1"/>
  <c r="AH116" s="1"/>
  <c r="AH117" s="1"/>
  <c r="AH118" s="1"/>
  <c r="AH119" s="1"/>
  <c r="AH120" s="1"/>
  <c r="AH121" s="1"/>
  <c r="AH122" s="1"/>
  <c r="AH123" s="1"/>
  <c r="AH124" s="1"/>
  <c r="AH125" s="1"/>
  <c r="AH126" s="1"/>
  <c r="AH127" s="1"/>
  <c r="AH128" s="1"/>
  <c r="AH129" s="1"/>
  <c r="AH130" s="1"/>
  <c r="AH131" s="1"/>
  <c r="AH132" s="1"/>
  <c r="AH133" s="1"/>
  <c r="AH134" s="1"/>
  <c r="AH135" s="1"/>
  <c r="AH136" s="1"/>
  <c r="AH137" s="1"/>
  <c r="AH138" s="1"/>
  <c r="AH139" s="1"/>
  <c r="AH140" s="1"/>
  <c r="AH141" s="1"/>
  <c r="AH142" s="1"/>
  <c r="AH143" s="1"/>
  <c r="AH144" s="1"/>
  <c r="AH145" s="1"/>
  <c r="AH146" s="1"/>
  <c r="AH147" s="1"/>
  <c r="AH148" s="1"/>
  <c r="AH149" s="1"/>
  <c r="AH150" s="1"/>
  <c r="AH151" s="1"/>
  <c r="AH152" s="1"/>
  <c r="AH153" s="1"/>
  <c r="AH154" s="1"/>
  <c r="AH155" s="1"/>
  <c r="AH156" s="1"/>
  <c r="AH157" s="1"/>
  <c r="AH158" s="1"/>
  <c r="AH159" s="1"/>
  <c r="AH160" s="1"/>
  <c r="AH161" s="1"/>
  <c r="AH162" s="1"/>
  <c r="AH163" s="1"/>
  <c r="AH164" s="1"/>
  <c r="AH165" s="1"/>
  <c r="AH166" s="1"/>
  <c r="AH167" s="1"/>
  <c r="AH168" s="1"/>
  <c r="AH169" s="1"/>
  <c r="AH170" s="1"/>
  <c r="AH171" s="1"/>
  <c r="AH172" s="1"/>
  <c r="AH173" s="1"/>
  <c r="AH174" s="1"/>
  <c r="AH175" s="1"/>
  <c r="AH176" s="1"/>
  <c r="AH177" s="1"/>
  <c r="AH178" s="1"/>
  <c r="AH179" s="1"/>
  <c r="AH180" s="1"/>
  <c r="AH181" s="1"/>
  <c r="AH182" s="1"/>
  <c r="AH183" s="1"/>
  <c r="AH184" s="1"/>
  <c r="AH185" s="1"/>
  <c r="AH186" s="1"/>
  <c r="AH187" s="1"/>
  <c r="AH188" s="1"/>
  <c r="AH189" s="1"/>
  <c r="AH190" s="1"/>
  <c r="AH191" s="1"/>
  <c r="AH192" s="1"/>
  <c r="AH193" s="1"/>
  <c r="AH194" s="1"/>
  <c r="AH195" s="1"/>
  <c r="AH196" s="1"/>
  <c r="AH197" s="1"/>
  <c r="AH198" s="1"/>
  <c r="AH199" s="1"/>
  <c r="AH200" s="1"/>
  <c r="AH201" s="1"/>
  <c r="AH202" s="1"/>
  <c r="AH203" s="1"/>
  <c r="AH204" s="1"/>
  <c r="AH205" s="1"/>
  <c r="AH206" s="1"/>
  <c r="AH207" s="1"/>
  <c r="AH208" s="1"/>
  <c r="AH209" s="1"/>
  <c r="AH210" s="1"/>
  <c r="AH211" s="1"/>
  <c r="AH212" s="1"/>
  <c r="AH213" s="1"/>
  <c r="AH214" s="1"/>
  <c r="AH215" s="1"/>
  <c r="AH216" s="1"/>
  <c r="AH217" s="1"/>
  <c r="AH218" s="1"/>
  <c r="AH219" s="1"/>
  <c r="AH220" s="1"/>
  <c r="AH221" s="1"/>
  <c r="AH222" s="1"/>
  <c r="AH223" s="1"/>
  <c r="AH224" s="1"/>
  <c r="AH225" s="1"/>
  <c r="AH226" s="1"/>
  <c r="AH227" s="1"/>
  <c r="AX3"/>
  <c r="AX4" s="1"/>
  <c r="AX5" s="1"/>
  <c r="AX6" s="1"/>
  <c r="AX7" s="1"/>
  <c r="AX8" s="1"/>
  <c r="AX9" s="1"/>
  <c r="AX10" s="1"/>
  <c r="AX11" s="1"/>
  <c r="AX12" s="1"/>
  <c r="AX13" s="1"/>
  <c r="AX14" s="1"/>
  <c r="AX15" s="1"/>
  <c r="AX16" s="1"/>
  <c r="AX17" s="1"/>
  <c r="AX18" s="1"/>
  <c r="AX19" s="1"/>
  <c r="AX20" s="1"/>
  <c r="AX21" s="1"/>
  <c r="AX22" s="1"/>
  <c r="AX23" s="1"/>
  <c r="AX24" s="1"/>
  <c r="AX25" s="1"/>
  <c r="AX26" s="1"/>
  <c r="AX27" s="1"/>
  <c r="AX28" s="1"/>
  <c r="AX29" s="1"/>
  <c r="AX30" s="1"/>
  <c r="AX31" s="1"/>
  <c r="AX32" s="1"/>
  <c r="AX33" s="1"/>
  <c r="AX34" s="1"/>
  <c r="AX35" s="1"/>
  <c r="AX36" s="1"/>
  <c r="AX37" s="1"/>
  <c r="AX38" s="1"/>
  <c r="AX39" s="1"/>
  <c r="AX40" s="1"/>
  <c r="AX41" s="1"/>
  <c r="AX42" s="1"/>
  <c r="AX43" s="1"/>
  <c r="AX44" s="1"/>
  <c r="AX45" s="1"/>
  <c r="AX46" s="1"/>
  <c r="AX47" s="1"/>
  <c r="AX48" s="1"/>
  <c r="AX49" s="1"/>
  <c r="AX50" s="1"/>
  <c r="AX51" s="1"/>
  <c r="AX52" s="1"/>
  <c r="AX53" s="1"/>
  <c r="AX54" s="1"/>
  <c r="AX55" s="1"/>
  <c r="AX56" s="1"/>
  <c r="AX57" s="1"/>
  <c r="AX58" s="1"/>
  <c r="AX59" s="1"/>
  <c r="AX60" s="1"/>
  <c r="AX61" s="1"/>
  <c r="AX62" s="1"/>
  <c r="AX63" s="1"/>
  <c r="AX64" s="1"/>
  <c r="AX65" s="1"/>
  <c r="AX66" s="1"/>
  <c r="AX67" s="1"/>
  <c r="AX68" s="1"/>
  <c r="AX69" s="1"/>
  <c r="AX70" s="1"/>
  <c r="AX71" s="1"/>
  <c r="AX72" s="1"/>
  <c r="AX73" s="1"/>
  <c r="AX74" s="1"/>
  <c r="AX75" s="1"/>
  <c r="AX76" s="1"/>
  <c r="AX77" s="1"/>
  <c r="AX78" s="1"/>
  <c r="AX79" s="1"/>
  <c r="AX80" s="1"/>
  <c r="AX81" s="1"/>
  <c r="AX82" s="1"/>
  <c r="AX83" s="1"/>
  <c r="AX84" s="1"/>
  <c r="AX85" s="1"/>
  <c r="AX86" s="1"/>
  <c r="AX87" s="1"/>
  <c r="AX88" s="1"/>
  <c r="AX89" s="1"/>
  <c r="AX90" s="1"/>
  <c r="AX91" s="1"/>
  <c r="AX92" s="1"/>
  <c r="AX93" s="1"/>
  <c r="AX94" s="1"/>
  <c r="AX95" s="1"/>
  <c r="AX96" s="1"/>
  <c r="AX97" s="1"/>
  <c r="AX98" s="1"/>
  <c r="AX99" s="1"/>
  <c r="AX100" s="1"/>
  <c r="AX101" s="1"/>
  <c r="AX102" s="1"/>
  <c r="AX103" s="1"/>
  <c r="AX104" s="1"/>
  <c r="AX105" s="1"/>
  <c r="AX106" s="1"/>
  <c r="AX107" s="1"/>
  <c r="AX108" s="1"/>
  <c r="AX109" s="1"/>
  <c r="AX110" s="1"/>
  <c r="AX111" s="1"/>
  <c r="AX112" s="1"/>
  <c r="AX113" s="1"/>
  <c r="AX114" s="1"/>
  <c r="AX115" s="1"/>
  <c r="AX116" s="1"/>
  <c r="AX117" s="1"/>
  <c r="AX118" s="1"/>
  <c r="AX119" s="1"/>
  <c r="AX120" s="1"/>
  <c r="AX121" s="1"/>
  <c r="AX122" s="1"/>
  <c r="AX123" s="1"/>
  <c r="AX124" s="1"/>
  <c r="AX125" s="1"/>
  <c r="AX126" s="1"/>
  <c r="AX127" s="1"/>
  <c r="AX128" s="1"/>
  <c r="AX129" s="1"/>
  <c r="AX130" s="1"/>
  <c r="AX131" s="1"/>
  <c r="AX132" s="1"/>
  <c r="AX133" s="1"/>
  <c r="AX134" s="1"/>
  <c r="AX135" s="1"/>
  <c r="AX136" s="1"/>
  <c r="AX137" s="1"/>
  <c r="AX138" s="1"/>
  <c r="AX139" s="1"/>
  <c r="AX140" s="1"/>
  <c r="AX141" s="1"/>
  <c r="AX142" s="1"/>
  <c r="AX143" s="1"/>
  <c r="AX144" s="1"/>
  <c r="AX145" s="1"/>
  <c r="AX146" s="1"/>
  <c r="AX147" s="1"/>
  <c r="AX148" s="1"/>
  <c r="AX149" s="1"/>
  <c r="AX150" s="1"/>
  <c r="AX151" s="1"/>
  <c r="AX152" s="1"/>
  <c r="AX153" s="1"/>
  <c r="AX154" s="1"/>
  <c r="AX155" s="1"/>
  <c r="AX156" s="1"/>
  <c r="AX157" s="1"/>
  <c r="AX158" s="1"/>
  <c r="AX159" s="1"/>
  <c r="AX160" s="1"/>
  <c r="AX161" s="1"/>
  <c r="AX162" s="1"/>
  <c r="AX163" s="1"/>
  <c r="AX164" s="1"/>
  <c r="AX165" s="1"/>
  <c r="AX166" s="1"/>
  <c r="AX167" s="1"/>
  <c r="AX168" s="1"/>
  <c r="AX169" s="1"/>
  <c r="AX170" s="1"/>
  <c r="AX171" s="1"/>
  <c r="AX172" s="1"/>
  <c r="AX173" s="1"/>
  <c r="AX174" s="1"/>
  <c r="AX175" s="1"/>
  <c r="AX176" s="1"/>
  <c r="AX177" s="1"/>
  <c r="AX178" s="1"/>
  <c r="AX179" s="1"/>
  <c r="AX180" s="1"/>
  <c r="AX181" s="1"/>
  <c r="AX182" s="1"/>
  <c r="AX183" s="1"/>
  <c r="AX184" s="1"/>
  <c r="AX185" s="1"/>
  <c r="AX186" s="1"/>
  <c r="AX187" s="1"/>
  <c r="AX188" s="1"/>
  <c r="AX189" s="1"/>
  <c r="AX190" s="1"/>
  <c r="AX191" s="1"/>
  <c r="AX192" s="1"/>
  <c r="AX193" s="1"/>
  <c r="AX194" s="1"/>
  <c r="AX195" s="1"/>
  <c r="AX196" s="1"/>
  <c r="AX197" s="1"/>
  <c r="AX198" s="1"/>
  <c r="AX199" s="1"/>
  <c r="AX200" s="1"/>
  <c r="AX201" s="1"/>
  <c r="AX202" s="1"/>
  <c r="AX203" s="1"/>
  <c r="AX204" s="1"/>
  <c r="AX205" s="1"/>
  <c r="AX206" s="1"/>
  <c r="AX207" s="1"/>
  <c r="AX208" s="1"/>
  <c r="AX209" s="1"/>
  <c r="AX210" s="1"/>
  <c r="AX211" s="1"/>
  <c r="AX212" s="1"/>
  <c r="AX213" s="1"/>
  <c r="AX214" s="1"/>
  <c r="AX215" s="1"/>
  <c r="AX216" s="1"/>
  <c r="AX217" s="1"/>
  <c r="AX218" s="1"/>
  <c r="AX219" s="1"/>
  <c r="AX220" s="1"/>
  <c r="AX221" s="1"/>
  <c r="AX222" s="1"/>
  <c r="AX223" s="1"/>
  <c r="AX224" s="1"/>
  <c r="AX225" s="1"/>
  <c r="AX226" s="1"/>
  <c r="AX227" s="1"/>
  <c r="AX228" s="1"/>
  <c r="AX229" s="1"/>
  <c r="AX230" s="1"/>
  <c r="AX231" s="1"/>
  <c r="AX232" s="1"/>
  <c r="AX233" s="1"/>
  <c r="AX234" s="1"/>
  <c r="AX235" s="1"/>
  <c r="AX236" s="1"/>
  <c r="AX237" s="1"/>
  <c r="AX238" s="1"/>
  <c r="AX239" s="1"/>
  <c r="AX240" s="1"/>
  <c r="AX241" s="1"/>
  <c r="AX242" s="1"/>
  <c r="AX243" s="1"/>
  <c r="AX244" s="1"/>
  <c r="AX245" s="1"/>
  <c r="AX246" s="1"/>
  <c r="AX247" s="1"/>
  <c r="AX248" s="1"/>
  <c r="AX249" s="1"/>
  <c r="AX250" s="1"/>
  <c r="AX251" s="1"/>
  <c r="AX252" s="1"/>
  <c r="AX253" s="1"/>
  <c r="AX254" s="1"/>
  <c r="AX255" s="1"/>
  <c r="AX256" s="1"/>
  <c r="AX257" s="1"/>
  <c r="AX258" s="1"/>
  <c r="AX259" s="1"/>
  <c r="AX260" s="1"/>
  <c r="AX261" s="1"/>
  <c r="AX262" s="1"/>
  <c r="AX263" s="1"/>
  <c r="AX264" s="1"/>
  <c r="AX265" s="1"/>
  <c r="AX266" s="1"/>
  <c r="AX267" s="1"/>
  <c r="AX268" s="1"/>
  <c r="AX269" s="1"/>
  <c r="AX270" s="1"/>
  <c r="AX271" s="1"/>
  <c r="AX272" s="1"/>
  <c r="AX273" s="1"/>
  <c r="AX274" s="1"/>
  <c r="AX275" s="1"/>
  <c r="AX276" s="1"/>
  <c r="AX277" s="1"/>
  <c r="AX278" s="1"/>
  <c r="AX279" s="1"/>
  <c r="AX280" s="1"/>
  <c r="AX281" s="1"/>
  <c r="AX282" s="1"/>
  <c r="AX283" s="1"/>
  <c r="AX284" s="1"/>
  <c r="AX285" s="1"/>
  <c r="AX286" s="1"/>
  <c r="AX287" s="1"/>
  <c r="AX288" s="1"/>
  <c r="AX289" s="1"/>
  <c r="AX290" s="1"/>
  <c r="AX291" s="1"/>
  <c r="AX292" s="1"/>
  <c r="AX293" s="1"/>
  <c r="AX294" s="1"/>
  <c r="AX295" s="1"/>
  <c r="AX296" s="1"/>
  <c r="AX297" s="1"/>
  <c r="AX298" s="1"/>
  <c r="AX299" s="1"/>
  <c r="AX300" s="1"/>
  <c r="AX301" s="1"/>
  <c r="AX302" s="1"/>
  <c r="AX303" s="1"/>
  <c r="AX304" s="1"/>
  <c r="AX305" s="1"/>
  <c r="AX306" s="1"/>
  <c r="AX307" s="1"/>
  <c r="AX308" s="1"/>
  <c r="AX309" s="1"/>
  <c r="AX310" s="1"/>
  <c r="AX311" s="1"/>
  <c r="AX312" s="1"/>
  <c r="AX313" s="1"/>
  <c r="AX314" s="1"/>
  <c r="AX315" s="1"/>
  <c r="AX316" s="1"/>
  <c r="AX317" s="1"/>
  <c r="AX318" s="1"/>
  <c r="AX319" s="1"/>
  <c r="AX320" s="1"/>
  <c r="AX321" s="1"/>
  <c r="AX322" s="1"/>
  <c r="AX323" s="1"/>
  <c r="AX324" s="1"/>
  <c r="AX325" s="1"/>
  <c r="AX326" s="1"/>
  <c r="BL3"/>
  <c r="BL4" s="1"/>
  <c r="BL5" s="1"/>
  <c r="BL6" s="1"/>
  <c r="BL7" s="1"/>
  <c r="BL8" s="1"/>
  <c r="BL9" s="1"/>
  <c r="BL10" s="1"/>
  <c r="BL11" s="1"/>
  <c r="BL12" s="1"/>
  <c r="BL13" s="1"/>
  <c r="BL14" s="1"/>
  <c r="BL15" s="1"/>
  <c r="BL16" s="1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L31" s="1"/>
  <c r="BL32" s="1"/>
  <c r="BL33" s="1"/>
  <c r="BL34" s="1"/>
  <c r="BL35" s="1"/>
  <c r="BL36" s="1"/>
  <c r="BL37" s="1"/>
  <c r="BL38" s="1"/>
  <c r="BL39" s="1"/>
  <c r="BL40" s="1"/>
  <c r="BL41" s="1"/>
  <c r="BL42" s="1"/>
  <c r="BL43" s="1"/>
  <c r="BL44" s="1"/>
  <c r="BL45" s="1"/>
  <c r="BL46" s="1"/>
  <c r="BL47" s="1"/>
  <c r="BL48" s="1"/>
  <c r="BL49" s="1"/>
  <c r="BL50" s="1"/>
  <c r="BL51" s="1"/>
  <c r="BL52" s="1"/>
  <c r="BL53" s="1"/>
  <c r="BL54" s="1"/>
  <c r="BL55" s="1"/>
  <c r="BL56" s="1"/>
  <c r="BL57" s="1"/>
  <c r="BL58" s="1"/>
  <c r="BL59" s="1"/>
  <c r="BL60" s="1"/>
  <c r="BL61" s="1"/>
  <c r="BL62" s="1"/>
  <c r="BL63" s="1"/>
  <c r="BL64" s="1"/>
  <c r="BL65" s="1"/>
  <c r="BL66" s="1"/>
  <c r="BL67" s="1"/>
  <c r="BL68" s="1"/>
  <c r="BL69" s="1"/>
  <c r="BL70" s="1"/>
  <c r="BL71" s="1"/>
  <c r="BL72" s="1"/>
  <c r="BL73" s="1"/>
  <c r="BL74" s="1"/>
  <c r="BL75" s="1"/>
  <c r="BL76" s="1"/>
  <c r="BL77" s="1"/>
  <c r="BL78" s="1"/>
  <c r="BL79" s="1"/>
  <c r="BL80" s="1"/>
  <c r="BL81" s="1"/>
  <c r="BL82" s="1"/>
  <c r="BL83" s="1"/>
  <c r="BL84" s="1"/>
  <c r="BL85" s="1"/>
  <c r="BL86" s="1"/>
  <c r="BL87" s="1"/>
  <c r="BL88" s="1"/>
  <c r="BL89" s="1"/>
  <c r="BL90" s="1"/>
  <c r="BL91" s="1"/>
  <c r="BL92" s="1"/>
  <c r="BL93" s="1"/>
  <c r="BL94" s="1"/>
  <c r="BL95" s="1"/>
  <c r="BL96" s="1"/>
  <c r="BL97" s="1"/>
  <c r="BL98" s="1"/>
  <c r="BL99" s="1"/>
  <c r="BL100" s="1"/>
  <c r="BL101" s="1"/>
  <c r="BL102" s="1"/>
  <c r="BL103" s="1"/>
  <c r="BL104" s="1"/>
  <c r="BL105" s="1"/>
  <c r="BL106" s="1"/>
  <c r="BL107" s="1"/>
  <c r="BL108" s="1"/>
  <c r="BL109" s="1"/>
  <c r="BL110" s="1"/>
  <c r="BL111" s="1"/>
  <c r="BL112" s="1"/>
  <c r="BL113" s="1"/>
  <c r="BL114" s="1"/>
  <c r="BL115" s="1"/>
  <c r="BL116" s="1"/>
  <c r="BL117" s="1"/>
  <c r="BL118" s="1"/>
  <c r="BL119" s="1"/>
  <c r="BL120" s="1"/>
  <c r="BL121" s="1"/>
  <c r="BL122" s="1"/>
  <c r="BL123" s="1"/>
  <c r="BL124" s="1"/>
  <c r="BL125" s="1"/>
  <c r="BL126" s="1"/>
  <c r="BL127" s="1"/>
  <c r="BL128" s="1"/>
  <c r="BL129" s="1"/>
  <c r="BL130" s="1"/>
  <c r="BL131" s="1"/>
  <c r="BL132" s="1"/>
  <c r="BL133" s="1"/>
  <c r="BL134" s="1"/>
  <c r="BL135" s="1"/>
  <c r="BL136" s="1"/>
  <c r="BL137" s="1"/>
  <c r="BL138" s="1"/>
  <c r="BL139" s="1"/>
  <c r="BL140" s="1"/>
  <c r="BL141" s="1"/>
  <c r="BL142" s="1"/>
  <c r="BL143" s="1"/>
  <c r="BL144" s="1"/>
  <c r="BL145" s="1"/>
  <c r="BL146" s="1"/>
  <c r="BL147" s="1"/>
  <c r="BL148" s="1"/>
  <c r="BL149" s="1"/>
  <c r="BL150" s="1"/>
  <c r="BL151" s="1"/>
  <c r="BL152" s="1"/>
  <c r="BL153" s="1"/>
  <c r="BL154" s="1"/>
  <c r="BL155" s="1"/>
  <c r="BL156" s="1"/>
  <c r="BL157" s="1"/>
  <c r="BL158" s="1"/>
  <c r="BL159" s="1"/>
  <c r="BL160" s="1"/>
  <c r="BL161" s="1"/>
  <c r="BL162" s="1"/>
  <c r="BL163" s="1"/>
  <c r="BL164" s="1"/>
  <c r="BL165" s="1"/>
  <c r="BL166" s="1"/>
  <c r="BL167" s="1"/>
  <c r="BL168" s="1"/>
  <c r="BL169" s="1"/>
  <c r="BL170" s="1"/>
  <c r="BL171" s="1"/>
  <c r="BL172" s="1"/>
  <c r="BL173" s="1"/>
  <c r="BL174" s="1"/>
  <c r="BL175" s="1"/>
  <c r="BL176" s="1"/>
  <c r="BL177" s="1"/>
  <c r="BL178" s="1"/>
  <c r="BL179" s="1"/>
  <c r="BL180" s="1"/>
  <c r="BL181" s="1"/>
  <c r="BL182" s="1"/>
  <c r="BL183" s="1"/>
  <c r="BL184" s="1"/>
  <c r="BL185" s="1"/>
  <c r="BL186" s="1"/>
  <c r="BL187" s="1"/>
  <c r="BL188" s="1"/>
  <c r="BL189" s="1"/>
  <c r="BL190" s="1"/>
  <c r="BL191" s="1"/>
  <c r="BL192" s="1"/>
  <c r="BL193" s="1"/>
  <c r="BL194" s="1"/>
  <c r="BL195" s="1"/>
  <c r="BL196" s="1"/>
  <c r="BL197" s="1"/>
  <c r="BL198" s="1"/>
  <c r="BL199" s="1"/>
  <c r="BL200" s="1"/>
  <c r="BL201" s="1"/>
  <c r="BL202" s="1"/>
  <c r="BL203" s="1"/>
  <c r="BL204" s="1"/>
  <c r="BL205" s="1"/>
  <c r="BL206" s="1"/>
  <c r="BL207" s="1"/>
  <c r="BL208" s="1"/>
  <c r="BL209" s="1"/>
  <c r="BL210" s="1"/>
  <c r="BL211" s="1"/>
  <c r="BL212" s="1"/>
  <c r="BL213" s="1"/>
  <c r="BL214" s="1"/>
  <c r="BL215" s="1"/>
  <c r="BL216" s="1"/>
  <c r="BL217" s="1"/>
  <c r="BL218" s="1"/>
  <c r="BL219" s="1"/>
  <c r="BL220" s="1"/>
  <c r="BL221" s="1"/>
  <c r="BL222" s="1"/>
  <c r="BL223" s="1"/>
  <c r="BL224" s="1"/>
  <c r="BL225" s="1"/>
  <c r="BL226" s="1"/>
  <c r="BL227" s="1"/>
  <c r="AN2"/>
  <c r="X2"/>
  <c r="X3"/>
  <c r="BB17"/>
  <c r="AM17"/>
  <c r="W17"/>
  <c r="F17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2"/>
  <c r="AQ31" l="1"/>
  <c r="AQ29"/>
  <c r="AQ27"/>
  <c r="AQ24"/>
  <c r="AQ22"/>
  <c r="AQ20"/>
  <c r="AQ18"/>
  <c r="AQ30"/>
  <c r="AQ28"/>
  <c r="AQ26"/>
  <c r="AQ23"/>
  <c r="AQ21"/>
  <c r="AQ19"/>
  <c r="O4"/>
  <c r="O3"/>
  <c r="P5"/>
  <c r="C3"/>
  <c r="R33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G445"/>
  <c r="I444" s="1"/>
  <c r="I443"/>
  <c r="AQ86"/>
  <c r="AQ84"/>
  <c r="AQ82"/>
  <c r="AQ80"/>
  <c r="AQ78"/>
  <c r="AQ76"/>
  <c r="AQ74"/>
  <c r="AQ72"/>
  <c r="AQ70"/>
  <c r="AQ68"/>
  <c r="AQ66"/>
  <c r="AQ64"/>
  <c r="AQ62"/>
  <c r="AQ60"/>
  <c r="AQ58"/>
  <c r="AQ56"/>
  <c r="AQ54"/>
  <c r="AQ52"/>
  <c r="AQ50"/>
  <c r="AQ48"/>
  <c r="AQ46"/>
  <c r="AQ44"/>
  <c r="AQ42"/>
  <c r="AQ40"/>
  <c r="AQ38"/>
  <c r="AQ36"/>
  <c r="AQ34"/>
  <c r="AQ32"/>
  <c r="AQ17"/>
  <c r="AQ15"/>
  <c r="AQ85"/>
  <c r="AQ83"/>
  <c r="AQ81"/>
  <c r="AQ79"/>
  <c r="AQ77"/>
  <c r="AQ75"/>
  <c r="AQ73"/>
  <c r="AQ71"/>
  <c r="AQ69"/>
  <c r="AQ67"/>
  <c r="AQ65"/>
  <c r="AQ63"/>
  <c r="AQ61"/>
  <c r="AQ59"/>
  <c r="AQ57"/>
  <c r="AQ55"/>
  <c r="AQ53"/>
  <c r="AQ51"/>
  <c r="AQ49"/>
  <c r="AQ47"/>
  <c r="AQ45"/>
  <c r="AQ43"/>
  <c r="AQ41"/>
  <c r="AQ39"/>
  <c r="AQ37"/>
  <c r="AQ35"/>
  <c r="AQ33"/>
  <c r="AQ16"/>
  <c r="AQ14"/>
  <c r="BK3"/>
  <c r="AW3"/>
  <c r="AG3"/>
  <c r="Q3"/>
  <c r="BD6"/>
  <c r="BD7" s="1"/>
  <c r="BK5"/>
  <c r="BK6"/>
  <c r="BK4"/>
  <c r="AQ12"/>
  <c r="C1404"/>
  <c r="C1402"/>
  <c r="C1400"/>
  <c r="C1398"/>
  <c r="C1396"/>
  <c r="C1394"/>
  <c r="C1392"/>
  <c r="C1390"/>
  <c r="C1388"/>
  <c r="C1386"/>
  <c r="C1384"/>
  <c r="C1382"/>
  <c r="C1380"/>
  <c r="C1378"/>
  <c r="C1376"/>
  <c r="C1374"/>
  <c r="C1372"/>
  <c r="C1370"/>
  <c r="C1368"/>
  <c r="C1366"/>
  <c r="C1364"/>
  <c r="C1362"/>
  <c r="C1360"/>
  <c r="C1358"/>
  <c r="C1356"/>
  <c r="C1354"/>
  <c r="C1352"/>
  <c r="C1350"/>
  <c r="C1348"/>
  <c r="C1346"/>
  <c r="C1344"/>
  <c r="C1342"/>
  <c r="C1340"/>
  <c r="C1338"/>
  <c r="C1336"/>
  <c r="C1334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4"/>
  <c r="C1292"/>
  <c r="C1290"/>
  <c r="C1288"/>
  <c r="C1286"/>
  <c r="C1284"/>
  <c r="C1282"/>
  <c r="C1280"/>
  <c r="C1278"/>
  <c r="C1276"/>
  <c r="C1274"/>
  <c r="C1272"/>
  <c r="C1270"/>
  <c r="C1268"/>
  <c r="C1266"/>
  <c r="C1264"/>
  <c r="C1262"/>
  <c r="C1260"/>
  <c r="C1258"/>
  <c r="C1256"/>
  <c r="C1254"/>
  <c r="C1252"/>
  <c r="C1250"/>
  <c r="C1248"/>
  <c r="C1246"/>
  <c r="C1244"/>
  <c r="C1242"/>
  <c r="C1240"/>
  <c r="C1238"/>
  <c r="C1236"/>
  <c r="C1234"/>
  <c r="C1232"/>
  <c r="C1230"/>
  <c r="C1228"/>
  <c r="C1226"/>
  <c r="C1224"/>
  <c r="C1222"/>
  <c r="C1220"/>
  <c r="C1218"/>
  <c r="C1216"/>
  <c r="C1214"/>
  <c r="C1212"/>
  <c r="C1210"/>
  <c r="C1208"/>
  <c r="C1206"/>
  <c r="C1204"/>
  <c r="C1202"/>
  <c r="C1200"/>
  <c r="C1198"/>
  <c r="C1196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10"/>
  <c r="C908"/>
  <c r="C906"/>
  <c r="C904"/>
  <c r="C902"/>
  <c r="C900"/>
  <c r="C898"/>
  <c r="C896"/>
  <c r="C894"/>
  <c r="C892"/>
  <c r="C890"/>
  <c r="C888"/>
  <c r="C886"/>
  <c r="C884"/>
  <c r="C882"/>
  <c r="C880"/>
  <c r="C878"/>
  <c r="C876"/>
  <c r="C874"/>
  <c r="C872"/>
  <c r="C870"/>
  <c r="C868"/>
  <c r="C866"/>
  <c r="C864"/>
  <c r="C862"/>
  <c r="C860"/>
  <c r="C858"/>
  <c r="C856"/>
  <c r="C854"/>
  <c r="C852"/>
  <c r="C850"/>
  <c r="C848"/>
  <c r="C846"/>
  <c r="C844"/>
  <c r="C842"/>
  <c r="C840"/>
  <c r="C838"/>
  <c r="C836"/>
  <c r="C834"/>
  <c r="C832"/>
  <c r="C830"/>
  <c r="C828"/>
  <c r="C826"/>
  <c r="C824"/>
  <c r="C822"/>
  <c r="C820"/>
  <c r="C818"/>
  <c r="C816"/>
  <c r="C814"/>
  <c r="C812"/>
  <c r="C810"/>
  <c r="C808"/>
  <c r="C806"/>
  <c r="C804"/>
  <c r="C802"/>
  <c r="C800"/>
  <c r="C798"/>
  <c r="C796"/>
  <c r="C794"/>
  <c r="C792"/>
  <c r="C790"/>
  <c r="C788"/>
  <c r="C786"/>
  <c r="C784"/>
  <c r="C782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8"/>
  <c r="C736"/>
  <c r="C734"/>
  <c r="C732"/>
  <c r="C730"/>
  <c r="C728"/>
  <c r="C726"/>
  <c r="C724"/>
  <c r="C722"/>
  <c r="C720"/>
  <c r="C718"/>
  <c r="C716"/>
  <c r="C714"/>
  <c r="C712"/>
  <c r="C710"/>
  <c r="C708"/>
  <c r="C706"/>
  <c r="C704"/>
  <c r="C702"/>
  <c r="C700"/>
  <c r="C698"/>
  <c r="C696"/>
  <c r="C694"/>
  <c r="C692"/>
  <c r="C690"/>
  <c r="C688"/>
  <c r="C686"/>
  <c r="C684"/>
  <c r="C682"/>
  <c r="C680"/>
  <c r="C678"/>
  <c r="C676"/>
  <c r="C674"/>
  <c r="C672"/>
  <c r="C670"/>
  <c r="C668"/>
  <c r="C666"/>
  <c r="C664"/>
  <c r="C662"/>
  <c r="C660"/>
  <c r="C658"/>
  <c r="C656"/>
  <c r="C654"/>
  <c r="C652"/>
  <c r="C650"/>
  <c r="C648"/>
  <c r="C646"/>
  <c r="C644"/>
  <c r="C642"/>
  <c r="C640"/>
  <c r="C638"/>
  <c r="C636"/>
  <c r="C634"/>
  <c r="C632"/>
  <c r="C630"/>
  <c r="C628"/>
  <c r="C626"/>
  <c r="C624"/>
  <c r="C622"/>
  <c r="C620"/>
  <c r="C618"/>
  <c r="C616"/>
  <c r="C614"/>
  <c r="C612"/>
  <c r="C610"/>
  <c r="C608"/>
  <c r="C606"/>
  <c r="C604"/>
  <c r="C602"/>
  <c r="C600"/>
  <c r="C598"/>
  <c r="C596"/>
  <c r="C594"/>
  <c r="C592"/>
  <c r="C590"/>
  <c r="C588"/>
  <c r="C586"/>
  <c r="C584"/>
  <c r="C582"/>
  <c r="C580"/>
  <c r="C578"/>
  <c r="C576"/>
  <c r="C574"/>
  <c r="C572"/>
  <c r="C570"/>
  <c r="C568"/>
  <c r="C566"/>
  <c r="C564"/>
  <c r="C562"/>
  <c r="C560"/>
  <c r="C558"/>
  <c r="C556"/>
  <c r="C554"/>
  <c r="C552"/>
  <c r="C550"/>
  <c r="C548"/>
  <c r="C546"/>
  <c r="C544"/>
  <c r="C542"/>
  <c r="C540"/>
  <c r="C538"/>
  <c r="C536"/>
  <c r="C534"/>
  <c r="C532"/>
  <c r="C530"/>
  <c r="C528"/>
  <c r="C526"/>
  <c r="C524"/>
  <c r="C522"/>
  <c r="C520"/>
  <c r="C518"/>
  <c r="C516"/>
  <c r="C514"/>
  <c r="C512"/>
  <c r="C510"/>
  <c r="C508"/>
  <c r="C506"/>
  <c r="C504"/>
  <c r="C502"/>
  <c r="C500"/>
  <c r="C498"/>
  <c r="C496"/>
  <c r="C494"/>
  <c r="C492"/>
  <c r="C490"/>
  <c r="C488"/>
  <c r="C486"/>
  <c r="C484"/>
  <c r="C482"/>
  <c r="C480"/>
  <c r="C478"/>
  <c r="C476"/>
  <c r="AN3"/>
  <c r="AW4"/>
  <c r="C474"/>
  <c r="C472"/>
  <c r="C470"/>
  <c r="C468"/>
  <c r="C466"/>
  <c r="C464"/>
  <c r="C462"/>
  <c r="C460"/>
  <c r="C458"/>
  <c r="C456"/>
  <c r="C454"/>
  <c r="C452"/>
  <c r="C450"/>
  <c r="C448"/>
  <c r="C446"/>
  <c r="C444"/>
  <c r="C442"/>
  <c r="C440"/>
  <c r="C438"/>
  <c r="C436"/>
  <c r="C434"/>
  <c r="C432"/>
  <c r="C430"/>
  <c r="C428"/>
  <c r="C426"/>
  <c r="C424"/>
  <c r="C422"/>
  <c r="C420"/>
  <c r="C418"/>
  <c r="C416"/>
  <c r="C414"/>
  <c r="C412"/>
  <c r="C410"/>
  <c r="C408"/>
  <c r="C406"/>
  <c r="C404"/>
  <c r="C402"/>
  <c r="C400"/>
  <c r="C398"/>
  <c r="C396"/>
  <c r="C394"/>
  <c r="C392"/>
  <c r="C390"/>
  <c r="C388"/>
  <c r="C386"/>
  <c r="C384"/>
  <c r="C382"/>
  <c r="C380"/>
  <c r="C378"/>
  <c r="C376"/>
  <c r="C374"/>
  <c r="C372"/>
  <c r="C370"/>
  <c r="C368"/>
  <c r="C366"/>
  <c r="C364"/>
  <c r="C362"/>
  <c r="C360"/>
  <c r="C358"/>
  <c r="C356"/>
  <c r="C354"/>
  <c r="C352"/>
  <c r="C350"/>
  <c r="C348"/>
  <c r="C346"/>
  <c r="C344"/>
  <c r="C342"/>
  <c r="C340"/>
  <c r="C338"/>
  <c r="C336"/>
  <c r="C334"/>
  <c r="C332"/>
  <c r="C330"/>
  <c r="C328"/>
  <c r="C326"/>
  <c r="C324"/>
  <c r="C322"/>
  <c r="C320"/>
  <c r="C318"/>
  <c r="C316"/>
  <c r="C314"/>
  <c r="C312"/>
  <c r="C310"/>
  <c r="C308"/>
  <c r="C306"/>
  <c r="C304"/>
  <c r="C302"/>
  <c r="C300"/>
  <c r="C298"/>
  <c r="C296"/>
  <c r="C294"/>
  <c r="C292"/>
  <c r="C290"/>
  <c r="C288"/>
  <c r="C286"/>
  <c r="C284"/>
  <c r="C282"/>
  <c r="C280"/>
  <c r="C278"/>
  <c r="C276"/>
  <c r="C274"/>
  <c r="C272"/>
  <c r="C270"/>
  <c r="C268"/>
  <c r="C266"/>
  <c r="C264"/>
  <c r="C262"/>
  <c r="C260"/>
  <c r="C258"/>
  <c r="C256"/>
  <c r="C254"/>
  <c r="C252"/>
  <c r="C250"/>
  <c r="C248"/>
  <c r="C246"/>
  <c r="C244"/>
  <c r="C242"/>
  <c r="C240"/>
  <c r="C238"/>
  <c r="C236"/>
  <c r="C234"/>
  <c r="C232"/>
  <c r="C230"/>
  <c r="C228"/>
  <c r="C226"/>
  <c r="C224"/>
  <c r="C222"/>
  <c r="C220"/>
  <c r="C218"/>
  <c r="C216"/>
  <c r="C214"/>
  <c r="C212"/>
  <c r="C210"/>
  <c r="C208"/>
  <c r="C206"/>
  <c r="C204"/>
  <c r="C202"/>
  <c r="C200"/>
  <c r="C198"/>
  <c r="C196"/>
  <c r="C194"/>
  <c r="C192"/>
  <c r="C190"/>
  <c r="C188"/>
  <c r="C186"/>
  <c r="C184"/>
  <c r="C182"/>
  <c r="C180"/>
  <c r="C178"/>
  <c r="C176"/>
  <c r="C174"/>
  <c r="C172"/>
  <c r="C170"/>
  <c r="C168"/>
  <c r="C166"/>
  <c r="C164"/>
  <c r="C162"/>
  <c r="C160"/>
  <c r="C158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C12"/>
  <c r="C10"/>
  <c r="C8"/>
  <c r="C6"/>
  <c r="BE224"/>
  <c r="BE223"/>
  <c r="BE222"/>
  <c r="BE221"/>
  <c r="BE220"/>
  <c r="BE219"/>
  <c r="BE218"/>
  <c r="BE217"/>
  <c r="BE216"/>
  <c r="BE215"/>
  <c r="BE214"/>
  <c r="BE213"/>
  <c r="BE212"/>
  <c r="BE211"/>
  <c r="AG4"/>
  <c r="Q4"/>
  <c r="C4"/>
  <c r="C1405"/>
  <c r="C1403"/>
  <c r="C1401"/>
  <c r="C1399"/>
  <c r="C1397"/>
  <c r="C1395"/>
  <c r="C1393"/>
  <c r="C1391"/>
  <c r="C1389"/>
  <c r="C1387"/>
  <c r="C1385"/>
  <c r="C1383"/>
  <c r="C1381"/>
  <c r="C1379"/>
  <c r="C1377"/>
  <c r="C1375"/>
  <c r="C1373"/>
  <c r="C1371"/>
  <c r="C1369"/>
  <c r="C1367"/>
  <c r="C1365"/>
  <c r="C1363"/>
  <c r="C1361"/>
  <c r="C1359"/>
  <c r="C1357"/>
  <c r="C1355"/>
  <c r="C1353"/>
  <c r="C1351"/>
  <c r="C1349"/>
  <c r="C1347"/>
  <c r="C1345"/>
  <c r="C1343"/>
  <c r="C1341"/>
  <c r="C1339"/>
  <c r="C1337"/>
  <c r="C1335"/>
  <c r="C1333"/>
  <c r="C1331"/>
  <c r="C1329"/>
  <c r="C1327"/>
  <c r="C1325"/>
  <c r="C1323"/>
  <c r="C1321"/>
  <c r="C1319"/>
  <c r="C1317"/>
  <c r="C1315"/>
  <c r="C1313"/>
  <c r="C1311"/>
  <c r="C1309"/>
  <c r="C1307"/>
  <c r="C1305"/>
  <c r="C1303"/>
  <c r="C1301"/>
  <c r="C1299"/>
  <c r="C1297"/>
  <c r="C1295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5"/>
  <c r="C1193"/>
  <c r="C1191"/>
  <c r="C1189"/>
  <c r="C1187"/>
  <c r="C1185"/>
  <c r="C1183"/>
  <c r="C1181"/>
  <c r="C1179"/>
  <c r="C1177"/>
  <c r="C1175"/>
  <c r="C1173"/>
  <c r="C1171"/>
  <c r="C1169"/>
  <c r="C1167"/>
  <c r="C1165"/>
  <c r="C1163"/>
  <c r="C1161"/>
  <c r="C1159"/>
  <c r="C1157"/>
  <c r="C1155"/>
  <c r="C1153"/>
  <c r="C1151"/>
  <c r="C1149"/>
  <c r="C1147"/>
  <c r="C1145"/>
  <c r="C1143"/>
  <c r="C1141"/>
  <c r="C1139"/>
  <c r="C1137"/>
  <c r="C1135"/>
  <c r="C1133"/>
  <c r="C1131"/>
  <c r="C1129"/>
  <c r="C1127"/>
  <c r="C1125"/>
  <c r="C1123"/>
  <c r="C1121"/>
  <c r="C1119"/>
  <c r="C1117"/>
  <c r="C1115"/>
  <c r="C1113"/>
  <c r="C1111"/>
  <c r="C1109"/>
  <c r="C1107"/>
  <c r="C1105"/>
  <c r="C1103"/>
  <c r="C1101"/>
  <c r="C1099"/>
  <c r="C1097"/>
  <c r="C1095"/>
  <c r="C1093"/>
  <c r="C1091"/>
  <c r="C1089"/>
  <c r="C1087"/>
  <c r="C1085"/>
  <c r="C1083"/>
  <c r="C1081"/>
  <c r="C1079"/>
  <c r="C1077"/>
  <c r="C1075"/>
  <c r="C1073"/>
  <c r="C1071"/>
  <c r="C1069"/>
  <c r="C1067"/>
  <c r="C1065"/>
  <c r="C1063"/>
  <c r="C1061"/>
  <c r="C1059"/>
  <c r="C1057"/>
  <c r="C1055"/>
  <c r="C1053"/>
  <c r="C1051"/>
  <c r="C1049"/>
  <c r="C1047"/>
  <c r="C1045"/>
  <c r="C1043"/>
  <c r="C1041"/>
  <c r="C1039"/>
  <c r="C1037"/>
  <c r="C1035"/>
  <c r="C1033"/>
  <c r="C1031"/>
  <c r="C1029"/>
  <c r="C1027"/>
  <c r="C1025"/>
  <c r="C1023"/>
  <c r="C1021"/>
  <c r="C1019"/>
  <c r="C1017"/>
  <c r="C1015"/>
  <c r="C1013"/>
  <c r="C1011"/>
  <c r="C1009"/>
  <c r="C1007"/>
  <c r="C1005"/>
  <c r="C1003"/>
  <c r="C1001"/>
  <c r="C999"/>
  <c r="C997"/>
  <c r="C995"/>
  <c r="C993"/>
  <c r="C991"/>
  <c r="C989"/>
  <c r="C987"/>
  <c r="C985"/>
  <c r="C983"/>
  <c r="C981"/>
  <c r="C979"/>
  <c r="C977"/>
  <c r="C975"/>
  <c r="C973"/>
  <c r="C971"/>
  <c r="C969"/>
  <c r="C967"/>
  <c r="C965"/>
  <c r="C963"/>
  <c r="C961"/>
  <c r="C959"/>
  <c r="C957"/>
  <c r="C955"/>
  <c r="C953"/>
  <c r="C951"/>
  <c r="C949"/>
  <c r="C947"/>
  <c r="C945"/>
  <c r="C943"/>
  <c r="C941"/>
  <c r="C939"/>
  <c r="C937"/>
  <c r="C935"/>
  <c r="C933"/>
  <c r="C931"/>
  <c r="C929"/>
  <c r="C927"/>
  <c r="C925"/>
  <c r="C923"/>
  <c r="C921"/>
  <c r="C919"/>
  <c r="C917"/>
  <c r="C915"/>
  <c r="C913"/>
  <c r="C911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C819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1"/>
  <c r="C779"/>
  <c r="C777"/>
  <c r="C775"/>
  <c r="C773"/>
  <c r="C771"/>
  <c r="C769"/>
  <c r="C767"/>
  <c r="C765"/>
  <c r="C763"/>
  <c r="C761"/>
  <c r="C759"/>
  <c r="C757"/>
  <c r="C755"/>
  <c r="C753"/>
  <c r="C751"/>
  <c r="C749"/>
  <c r="C747"/>
  <c r="C745"/>
  <c r="C743"/>
  <c r="C741"/>
  <c r="C739"/>
  <c r="C737"/>
  <c r="C735"/>
  <c r="C733"/>
  <c r="C731"/>
  <c r="C729"/>
  <c r="C727"/>
  <c r="C725"/>
  <c r="C723"/>
  <c r="C721"/>
  <c r="C719"/>
  <c r="C717"/>
  <c r="C715"/>
  <c r="C713"/>
  <c r="C711"/>
  <c r="C709"/>
  <c r="C707"/>
  <c r="C705"/>
  <c r="C703"/>
  <c r="C701"/>
  <c r="C699"/>
  <c r="C697"/>
  <c r="C695"/>
  <c r="C693"/>
  <c r="C691"/>
  <c r="C689"/>
  <c r="C687"/>
  <c r="C685"/>
  <c r="C683"/>
  <c r="C681"/>
  <c r="C679"/>
  <c r="C677"/>
  <c r="C675"/>
  <c r="C673"/>
  <c r="C671"/>
  <c r="C669"/>
  <c r="C667"/>
  <c r="C665"/>
  <c r="C663"/>
  <c r="C661"/>
  <c r="C659"/>
  <c r="C657"/>
  <c r="C655"/>
  <c r="C653"/>
  <c r="C651"/>
  <c r="C649"/>
  <c r="C647"/>
  <c r="C645"/>
  <c r="C643"/>
  <c r="C641"/>
  <c r="C639"/>
  <c r="C637"/>
  <c r="C635"/>
  <c r="C633"/>
  <c r="C631"/>
  <c r="C629"/>
  <c r="C627"/>
  <c r="C625"/>
  <c r="C623"/>
  <c r="C621"/>
  <c r="C619"/>
  <c r="C617"/>
  <c r="C615"/>
  <c r="C613"/>
  <c r="C611"/>
  <c r="C609"/>
  <c r="C607"/>
  <c r="C605"/>
  <c r="C603"/>
  <c r="C601"/>
  <c r="C599"/>
  <c r="C597"/>
  <c r="C595"/>
  <c r="C593"/>
  <c r="C591"/>
  <c r="C589"/>
  <c r="C587"/>
  <c r="C585"/>
  <c r="C583"/>
  <c r="C581"/>
  <c r="C579"/>
  <c r="C577"/>
  <c r="C575"/>
  <c r="C573"/>
  <c r="C571"/>
  <c r="C569"/>
  <c r="C567"/>
  <c r="C565"/>
  <c r="C563"/>
  <c r="C561"/>
  <c r="C559"/>
  <c r="C557"/>
  <c r="C555"/>
  <c r="C553"/>
  <c r="C551"/>
  <c r="C549"/>
  <c r="C547"/>
  <c r="C545"/>
  <c r="C543"/>
  <c r="C541"/>
  <c r="C539"/>
  <c r="C537"/>
  <c r="C535"/>
  <c r="C533"/>
  <c r="C531"/>
  <c r="C529"/>
  <c r="C527"/>
  <c r="C525"/>
  <c r="C523"/>
  <c r="C521"/>
  <c r="C519"/>
  <c r="C517"/>
  <c r="C515"/>
  <c r="C513"/>
  <c r="C511"/>
  <c r="C509"/>
  <c r="C507"/>
  <c r="C505"/>
  <c r="C503"/>
  <c r="C501"/>
  <c r="C499"/>
  <c r="C497"/>
  <c r="C495"/>
  <c r="C493"/>
  <c r="C491"/>
  <c r="C489"/>
  <c r="C487"/>
  <c r="C485"/>
  <c r="C483"/>
  <c r="C481"/>
  <c r="C479"/>
  <c r="C477"/>
  <c r="C475"/>
  <c r="C473"/>
  <c r="C471"/>
  <c r="C469"/>
  <c r="C467"/>
  <c r="C465"/>
  <c r="C463"/>
  <c r="C461"/>
  <c r="C459"/>
  <c r="C457"/>
  <c r="C455"/>
  <c r="C453"/>
  <c r="C451"/>
  <c r="C449"/>
  <c r="C447"/>
  <c r="C445"/>
  <c r="C443"/>
  <c r="C441"/>
  <c r="C439"/>
  <c r="C437"/>
  <c r="C435"/>
  <c r="C433"/>
  <c r="C431"/>
  <c r="C429"/>
  <c r="C427"/>
  <c r="C425"/>
  <c r="C423"/>
  <c r="C421"/>
  <c r="C419"/>
  <c r="C417"/>
  <c r="C415"/>
  <c r="C413"/>
  <c r="C411"/>
  <c r="C409"/>
  <c r="C407"/>
  <c r="C405"/>
  <c r="C403"/>
  <c r="C401"/>
  <c r="C399"/>
  <c r="C397"/>
  <c r="C395"/>
  <c r="C393"/>
  <c r="C391"/>
  <c r="C389"/>
  <c r="C387"/>
  <c r="C385"/>
  <c r="C383"/>
  <c r="C381"/>
  <c r="C379"/>
  <c r="C377"/>
  <c r="C375"/>
  <c r="C373"/>
  <c r="C371"/>
  <c r="C369"/>
  <c r="C367"/>
  <c r="C365"/>
  <c r="C363"/>
  <c r="C361"/>
  <c r="C359"/>
  <c r="C357"/>
  <c r="C355"/>
  <c r="C353"/>
  <c r="C351"/>
  <c r="C349"/>
  <c r="C347"/>
  <c r="C345"/>
  <c r="C343"/>
  <c r="C341"/>
  <c r="C339"/>
  <c r="C337"/>
  <c r="C335"/>
  <c r="C333"/>
  <c r="C331"/>
  <c r="C329"/>
  <c r="C327"/>
  <c r="C325"/>
  <c r="C323"/>
  <c r="C321"/>
  <c r="C319"/>
  <c r="C317"/>
  <c r="C315"/>
  <c r="C313"/>
  <c r="C311"/>
  <c r="C309"/>
  <c r="C307"/>
  <c r="C305"/>
  <c r="C303"/>
  <c r="C301"/>
  <c r="C299"/>
  <c r="C297"/>
  <c r="C295"/>
  <c r="C293"/>
  <c r="C291"/>
  <c r="C289"/>
  <c r="C287"/>
  <c r="C285"/>
  <c r="C283"/>
  <c r="C281"/>
  <c r="C279"/>
  <c r="C277"/>
  <c r="C275"/>
  <c r="C273"/>
  <c r="C271"/>
  <c r="C269"/>
  <c r="C267"/>
  <c r="C265"/>
  <c r="C263"/>
  <c r="C261"/>
  <c r="C259"/>
  <c r="C257"/>
  <c r="C255"/>
  <c r="C253"/>
  <c r="C251"/>
  <c r="C249"/>
  <c r="C247"/>
  <c r="C245"/>
  <c r="C243"/>
  <c r="C241"/>
  <c r="C239"/>
  <c r="C237"/>
  <c r="C235"/>
  <c r="C233"/>
  <c r="C231"/>
  <c r="C229"/>
  <c r="C227"/>
  <c r="C225"/>
  <c r="C223"/>
  <c r="C221"/>
  <c r="C219"/>
  <c r="C217"/>
  <c r="C215"/>
  <c r="C213"/>
  <c r="C211"/>
  <c r="C209"/>
  <c r="C207"/>
  <c r="C205"/>
  <c r="C203"/>
  <c r="C201"/>
  <c r="C199"/>
  <c r="C197"/>
  <c r="C195"/>
  <c r="C193"/>
  <c r="C191"/>
  <c r="C189"/>
  <c r="C187"/>
  <c r="C185"/>
  <c r="C183"/>
  <c r="C181"/>
  <c r="C179"/>
  <c r="C177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AQ13" l="1"/>
  <c r="AQ25"/>
  <c r="O5"/>
  <c r="P6"/>
  <c r="P7" s="1"/>
  <c r="P8" s="1"/>
  <c r="P9" s="1"/>
  <c r="P10" s="1"/>
  <c r="P11" s="1"/>
  <c r="P12" s="1"/>
  <c r="O6"/>
  <c r="BF219"/>
  <c r="BH219" s="1"/>
  <c r="BF213"/>
  <c r="BH213" s="1"/>
  <c r="BG216"/>
  <c r="BI216" s="1"/>
  <c r="BF217"/>
  <c r="BH217" s="1"/>
  <c r="BG220"/>
  <c r="BI220" s="1"/>
  <c r="BF215"/>
  <c r="BH215" s="1"/>
  <c r="BG218"/>
  <c r="BI218" s="1"/>
  <c r="BF212"/>
  <c r="BH212" s="1"/>
  <c r="BG215"/>
  <c r="BI215" s="1"/>
  <c r="BF214"/>
  <c r="BH214" s="1"/>
  <c r="BG217"/>
  <c r="BI217" s="1"/>
  <c r="BF216"/>
  <c r="BH216" s="1"/>
  <c r="BG219"/>
  <c r="BI219" s="1"/>
  <c r="BF218"/>
  <c r="BH218" s="1"/>
  <c r="BF220"/>
  <c r="BH220" s="1"/>
  <c r="AS20"/>
  <c r="AS22"/>
  <c r="AR19"/>
  <c r="AS26"/>
  <c r="AR23"/>
  <c r="AS31"/>
  <c r="AR28"/>
  <c r="AS35"/>
  <c r="AR32"/>
  <c r="AS39"/>
  <c r="AR36"/>
  <c r="AS43"/>
  <c r="AR40"/>
  <c r="AS47"/>
  <c r="AR44"/>
  <c r="AS51"/>
  <c r="AR48"/>
  <c r="AS55"/>
  <c r="AR52"/>
  <c r="AS59"/>
  <c r="AR56"/>
  <c r="AS63"/>
  <c r="AR60"/>
  <c r="AS67"/>
  <c r="AR64"/>
  <c r="AS71"/>
  <c r="AR68"/>
  <c r="AS75"/>
  <c r="AR72"/>
  <c r="AS79"/>
  <c r="AR76"/>
  <c r="AR80"/>
  <c r="AR84"/>
  <c r="AS29"/>
  <c r="AR26"/>
  <c r="AS25"/>
  <c r="AR22"/>
  <c r="AS30"/>
  <c r="AR27"/>
  <c r="AS34"/>
  <c r="AR31"/>
  <c r="AS38"/>
  <c r="AR35"/>
  <c r="AS42"/>
  <c r="AR39"/>
  <c r="AS46"/>
  <c r="AR43"/>
  <c r="AS50"/>
  <c r="AR47"/>
  <c r="AS54"/>
  <c r="AR51"/>
  <c r="AS58"/>
  <c r="AR55"/>
  <c r="AS62"/>
  <c r="AR59"/>
  <c r="AS66"/>
  <c r="AR63"/>
  <c r="AS70"/>
  <c r="AR67"/>
  <c r="AS74"/>
  <c r="AR71"/>
  <c r="AS78"/>
  <c r="AR75"/>
  <c r="AS82"/>
  <c r="AR79"/>
  <c r="AR83"/>
  <c r="AS21"/>
  <c r="AS24"/>
  <c r="AR21"/>
  <c r="AS28"/>
  <c r="AR25"/>
  <c r="AS33"/>
  <c r="AR30"/>
  <c r="AS37"/>
  <c r="AR34"/>
  <c r="AS41"/>
  <c r="AR38"/>
  <c r="AS45"/>
  <c r="AR42"/>
  <c r="AS49"/>
  <c r="AR46"/>
  <c r="AS53"/>
  <c r="AR50"/>
  <c r="AS57"/>
  <c r="AR54"/>
  <c r="AS61"/>
  <c r="AR58"/>
  <c r="AS65"/>
  <c r="AR62"/>
  <c r="AS69"/>
  <c r="AR66"/>
  <c r="AS73"/>
  <c r="AR70"/>
  <c r="AS77"/>
  <c r="AR74"/>
  <c r="AS81"/>
  <c r="AR78"/>
  <c r="AR82"/>
  <c r="AS23"/>
  <c r="AR20"/>
  <c r="AS27"/>
  <c r="AR24"/>
  <c r="AS32"/>
  <c r="AR29"/>
  <c r="AS36"/>
  <c r="AR33"/>
  <c r="AS40"/>
  <c r="AR37"/>
  <c r="AS44"/>
  <c r="AR41"/>
  <c r="AS48"/>
  <c r="AR45"/>
  <c r="AS52"/>
  <c r="AR49"/>
  <c r="AS56"/>
  <c r="AR53"/>
  <c r="AS60"/>
  <c r="AR57"/>
  <c r="AS64"/>
  <c r="AR61"/>
  <c r="AS68"/>
  <c r="AR65"/>
  <c r="AS72"/>
  <c r="AR69"/>
  <c r="AS76"/>
  <c r="AR73"/>
  <c r="AS80"/>
  <c r="AR77"/>
  <c r="AR81"/>
  <c r="AR85"/>
  <c r="AS19"/>
  <c r="Q443"/>
  <c r="G446"/>
  <c r="G447" s="1"/>
  <c r="G448" s="1"/>
  <c r="G449" s="1"/>
  <c r="G450" s="1"/>
  <c r="G451" s="1"/>
  <c r="G452" s="1"/>
  <c r="G453" s="1"/>
  <c r="G454" s="1"/>
  <c r="R445"/>
  <c r="Q444"/>
  <c r="BK7"/>
  <c r="BD8"/>
  <c r="X4"/>
  <c r="AN4"/>
  <c r="AW5"/>
  <c r="AG5"/>
  <c r="Q5"/>
  <c r="AU81" l="1"/>
  <c r="AT81"/>
  <c r="AU77"/>
  <c r="AT77"/>
  <c r="AU73"/>
  <c r="AT73"/>
  <c r="AU69"/>
  <c r="AT69"/>
  <c r="AU65"/>
  <c r="AT65"/>
  <c r="AU61"/>
  <c r="AT61"/>
  <c r="AU57"/>
  <c r="AT57"/>
  <c r="AU53"/>
  <c r="AT53"/>
  <c r="AU49"/>
  <c r="AT49"/>
  <c r="AU45"/>
  <c r="AT45"/>
  <c r="AU41"/>
  <c r="AT41"/>
  <c r="AU37"/>
  <c r="AT37"/>
  <c r="AU33"/>
  <c r="AT33"/>
  <c r="AU28"/>
  <c r="AT28"/>
  <c r="AU24"/>
  <c r="AT24"/>
  <c r="AU82"/>
  <c r="AT82"/>
  <c r="AU78"/>
  <c r="AT78"/>
  <c r="AU74"/>
  <c r="AT74"/>
  <c r="AU70"/>
  <c r="AT70"/>
  <c r="AU66"/>
  <c r="AT66"/>
  <c r="AU62"/>
  <c r="AT62"/>
  <c r="AU58"/>
  <c r="AT58"/>
  <c r="AU54"/>
  <c r="AT54"/>
  <c r="AU50"/>
  <c r="AT50"/>
  <c r="AU46"/>
  <c r="AT46"/>
  <c r="AU42"/>
  <c r="AT42"/>
  <c r="AU38"/>
  <c r="AT38"/>
  <c r="AU34"/>
  <c r="AT34"/>
  <c r="AU30"/>
  <c r="AT30"/>
  <c r="AU25"/>
  <c r="AT25"/>
  <c r="AU29"/>
  <c r="AT29"/>
  <c r="AU79"/>
  <c r="AT79"/>
  <c r="AU75"/>
  <c r="AT75"/>
  <c r="AU71"/>
  <c r="AT71"/>
  <c r="AU67"/>
  <c r="AT67"/>
  <c r="AU63"/>
  <c r="AT63"/>
  <c r="AU59"/>
  <c r="AT59"/>
  <c r="AU55"/>
  <c r="AT55"/>
  <c r="AU51"/>
  <c r="AT51"/>
  <c r="AU47"/>
  <c r="AT47"/>
  <c r="AU43"/>
  <c r="AT43"/>
  <c r="AU39"/>
  <c r="AT39"/>
  <c r="AU35"/>
  <c r="AT35"/>
  <c r="AU31"/>
  <c r="AT31"/>
  <c r="AU26"/>
  <c r="AT26"/>
  <c r="AU22"/>
  <c r="AT22"/>
  <c r="AU19"/>
  <c r="AT19"/>
  <c r="AU80"/>
  <c r="AT80"/>
  <c r="AU76"/>
  <c r="AT76"/>
  <c r="AU72"/>
  <c r="AT72"/>
  <c r="AU68"/>
  <c r="AT68"/>
  <c r="AU64"/>
  <c r="AT64"/>
  <c r="AU60"/>
  <c r="AT60"/>
  <c r="AU56"/>
  <c r="AT56"/>
  <c r="AU52"/>
  <c r="AT52"/>
  <c r="AU48"/>
  <c r="AT48"/>
  <c r="AU44"/>
  <c r="AT44"/>
  <c r="AU40"/>
  <c r="AT40"/>
  <c r="AU36"/>
  <c r="AT36"/>
  <c r="AU32"/>
  <c r="AT32"/>
  <c r="AU27"/>
  <c r="AT27"/>
  <c r="AU23"/>
  <c r="AT23"/>
  <c r="AU21"/>
  <c r="AT21"/>
  <c r="AU20"/>
  <c r="AT20"/>
  <c r="P13"/>
  <c r="O12"/>
  <c r="O7"/>
  <c r="I445"/>
  <c r="R446"/>
  <c r="Q445"/>
  <c r="BD9"/>
  <c r="BK8"/>
  <c r="X5"/>
  <c r="AN5"/>
  <c r="AW6"/>
  <c r="AG6"/>
  <c r="Q6"/>
  <c r="P14" l="1"/>
  <c r="O13"/>
  <c r="O8"/>
  <c r="R447"/>
  <c r="Q446"/>
  <c r="BD10"/>
  <c r="BK9"/>
  <c r="AN6"/>
  <c r="AW7"/>
  <c r="X6"/>
  <c r="AG7"/>
  <c r="Q7"/>
  <c r="P15" l="1"/>
  <c r="O14"/>
  <c r="O9"/>
  <c r="R448"/>
  <c r="Q447"/>
  <c r="BD11"/>
  <c r="BK10"/>
  <c r="X7"/>
  <c r="AN7"/>
  <c r="AW8"/>
  <c r="BE9"/>
  <c r="AG8"/>
  <c r="Q8"/>
  <c r="P16" l="1"/>
  <c r="O15"/>
  <c r="O10"/>
  <c r="R449"/>
  <c r="Q448"/>
  <c r="BK11"/>
  <c r="BD12"/>
  <c r="AN8"/>
  <c r="AW9"/>
  <c r="X8"/>
  <c r="BE10"/>
  <c r="AG9"/>
  <c r="Q9"/>
  <c r="P17" l="1"/>
  <c r="O16"/>
  <c r="O11"/>
  <c r="R450"/>
  <c r="Q449"/>
  <c r="BD13"/>
  <c r="BK12"/>
  <c r="X9"/>
  <c r="AN9"/>
  <c r="AW10"/>
  <c r="BE11"/>
  <c r="AG10"/>
  <c r="Q10"/>
  <c r="P18" l="1"/>
  <c r="O17"/>
  <c r="R451"/>
  <c r="Q450"/>
  <c r="BD14"/>
  <c r="BK13"/>
  <c r="AN10"/>
  <c r="AW11"/>
  <c r="X10"/>
  <c r="BE12"/>
  <c r="AG11"/>
  <c r="Q11"/>
  <c r="P19" l="1"/>
  <c r="O18"/>
  <c r="R452"/>
  <c r="Q451"/>
  <c r="BD15"/>
  <c r="BK14"/>
  <c r="X11"/>
  <c r="AN11"/>
  <c r="AW12"/>
  <c r="BE13"/>
  <c r="AG12"/>
  <c r="Q12"/>
  <c r="P20" l="1"/>
  <c r="O19"/>
  <c r="R453"/>
  <c r="Q452"/>
  <c r="BD16"/>
  <c r="BK15"/>
  <c r="AN12"/>
  <c r="AW13"/>
  <c r="X12"/>
  <c r="BE14"/>
  <c r="AG13"/>
  <c r="Q13"/>
  <c r="I14"/>
  <c r="P21" l="1"/>
  <c r="O20"/>
  <c r="R454"/>
  <c r="Q454" s="1"/>
  <c r="Q453"/>
  <c r="BD17"/>
  <c r="BK16"/>
  <c r="X13"/>
  <c r="AN13"/>
  <c r="AW14"/>
  <c r="BE15"/>
  <c r="AA15"/>
  <c r="AG14"/>
  <c r="Q14"/>
  <c r="I15"/>
  <c r="O21" l="1"/>
  <c r="P22"/>
  <c r="BD18"/>
  <c r="BK17"/>
  <c r="AN14"/>
  <c r="AW15"/>
  <c r="X14"/>
  <c r="BE16"/>
  <c r="AG15"/>
  <c r="AA16"/>
  <c r="Q15"/>
  <c r="I16"/>
  <c r="P23" l="1"/>
  <c r="O22"/>
  <c r="BD19"/>
  <c r="BK18"/>
  <c r="X15"/>
  <c r="AN15"/>
  <c r="AW16"/>
  <c r="BE17"/>
  <c r="AG16"/>
  <c r="Q16"/>
  <c r="I17"/>
  <c r="O23" l="1"/>
  <c r="P24"/>
  <c r="BD20"/>
  <c r="BK19"/>
  <c r="AN16"/>
  <c r="AW17"/>
  <c r="X16"/>
  <c r="BE18"/>
  <c r="AG17"/>
  <c r="AA18"/>
  <c r="AA17"/>
  <c r="Q17"/>
  <c r="I18"/>
  <c r="P25" l="1"/>
  <c r="O24"/>
  <c r="BD21"/>
  <c r="BK20"/>
  <c r="X17"/>
  <c r="AN17"/>
  <c r="AW18"/>
  <c r="BE19"/>
  <c r="AA19"/>
  <c r="AG18"/>
  <c r="Q18"/>
  <c r="O25" l="1"/>
  <c r="P26"/>
  <c r="BD22"/>
  <c r="BK21"/>
  <c r="I19"/>
  <c r="X18"/>
  <c r="AN18"/>
  <c r="AW19"/>
  <c r="BE20"/>
  <c r="AG19"/>
  <c r="AA20"/>
  <c r="AB19" s="1"/>
  <c r="AD19" s="1"/>
  <c r="Q19"/>
  <c r="I20"/>
  <c r="O26" l="1"/>
  <c r="P27"/>
  <c r="BF19"/>
  <c r="BH19" s="1"/>
  <c r="J18"/>
  <c r="L18" s="1"/>
  <c r="J19"/>
  <c r="L19" s="1"/>
  <c r="BD23"/>
  <c r="BK22"/>
  <c r="X19"/>
  <c r="AN19"/>
  <c r="AW20"/>
  <c r="BE21"/>
  <c r="AG20"/>
  <c r="Q20"/>
  <c r="I22"/>
  <c r="I21"/>
  <c r="P28" l="1"/>
  <c r="O27"/>
  <c r="BF20"/>
  <c r="BH20" s="1"/>
  <c r="J21"/>
  <c r="L21" s="1"/>
  <c r="J20"/>
  <c r="L20" s="1"/>
  <c r="BD24"/>
  <c r="BK23"/>
  <c r="AN20"/>
  <c r="AW21"/>
  <c r="X20"/>
  <c r="BE22"/>
  <c r="AG21"/>
  <c r="AA22"/>
  <c r="AA21"/>
  <c r="Q21"/>
  <c r="I23"/>
  <c r="K18"/>
  <c r="M18" s="1"/>
  <c r="O28" l="1"/>
  <c r="P29"/>
  <c r="BF21"/>
  <c r="BH21" s="1"/>
  <c r="AB20"/>
  <c r="AD20" s="1"/>
  <c r="AB21"/>
  <c r="AD21" s="1"/>
  <c r="K19"/>
  <c r="M19" s="1"/>
  <c r="J22"/>
  <c r="L22" s="1"/>
  <c r="BD25"/>
  <c r="BK24"/>
  <c r="X21"/>
  <c r="AN21"/>
  <c r="AW22"/>
  <c r="BE23"/>
  <c r="AA23"/>
  <c r="AC19" s="1"/>
  <c r="AE19" s="1"/>
  <c r="AG22"/>
  <c r="Q22"/>
  <c r="I24"/>
  <c r="O29" l="1"/>
  <c r="P30"/>
  <c r="BG19"/>
  <c r="BI19" s="1"/>
  <c r="BF22"/>
  <c r="BH22" s="1"/>
  <c r="AB22"/>
  <c r="AD22" s="1"/>
  <c r="K20"/>
  <c r="M20" s="1"/>
  <c r="J23"/>
  <c r="L23" s="1"/>
  <c r="BD26"/>
  <c r="BK25"/>
  <c r="X22"/>
  <c r="AN22"/>
  <c r="AW23"/>
  <c r="BE24"/>
  <c r="AG23"/>
  <c r="Q23"/>
  <c r="I25"/>
  <c r="O30" l="1"/>
  <c r="P31"/>
  <c r="BG20"/>
  <c r="BI20" s="1"/>
  <c r="BF23"/>
  <c r="BH23" s="1"/>
  <c r="K21"/>
  <c r="M21" s="1"/>
  <c r="J24"/>
  <c r="L24" s="1"/>
  <c r="BD27"/>
  <c r="BK26"/>
  <c r="X23"/>
  <c r="AN23"/>
  <c r="AW24"/>
  <c r="BE25"/>
  <c r="AA25"/>
  <c r="AG24"/>
  <c r="AA24"/>
  <c r="Q24"/>
  <c r="O31" l="1"/>
  <c r="P32"/>
  <c r="BG21"/>
  <c r="BI21" s="1"/>
  <c r="BF24"/>
  <c r="BH24" s="1"/>
  <c r="AC20"/>
  <c r="AE20" s="1"/>
  <c r="AB24"/>
  <c r="AD24" s="1"/>
  <c r="AB23"/>
  <c r="AD23" s="1"/>
  <c r="AC21"/>
  <c r="AE21" s="1"/>
  <c r="BD28"/>
  <c r="BK27"/>
  <c r="X24"/>
  <c r="AN24"/>
  <c r="AW25"/>
  <c r="BE26"/>
  <c r="AG25"/>
  <c r="AA26"/>
  <c r="Q25"/>
  <c r="I27"/>
  <c r="I26"/>
  <c r="O32" l="1"/>
  <c r="P33"/>
  <c r="BG22"/>
  <c r="BI22" s="1"/>
  <c r="BF25"/>
  <c r="BH25" s="1"/>
  <c r="AC22"/>
  <c r="AE22" s="1"/>
  <c r="AB25"/>
  <c r="AD25" s="1"/>
  <c r="K22"/>
  <c r="M22" s="1"/>
  <c r="J25"/>
  <c r="L25" s="1"/>
  <c r="J26"/>
  <c r="L26" s="1"/>
  <c r="K23"/>
  <c r="M23" s="1"/>
  <c r="BD29"/>
  <c r="BK28"/>
  <c r="X25"/>
  <c r="AN25"/>
  <c r="AW26"/>
  <c r="BE27"/>
  <c r="AG26"/>
  <c r="Q26"/>
  <c r="I28"/>
  <c r="O33" l="1"/>
  <c r="P34"/>
  <c r="BF26"/>
  <c r="BH26" s="1"/>
  <c r="BG23"/>
  <c r="BI23" s="1"/>
  <c r="K24"/>
  <c r="M24" s="1"/>
  <c r="J27"/>
  <c r="L27" s="1"/>
  <c r="BD30"/>
  <c r="BK29"/>
  <c r="X26"/>
  <c r="AN26"/>
  <c r="AW27"/>
  <c r="BE28"/>
  <c r="AG27"/>
  <c r="AA28"/>
  <c r="AA27"/>
  <c r="Q27"/>
  <c r="I29"/>
  <c r="O34" l="1"/>
  <c r="P35"/>
  <c r="BG24"/>
  <c r="BI24" s="1"/>
  <c r="BF27"/>
  <c r="BH27" s="1"/>
  <c r="AB26"/>
  <c r="AD26" s="1"/>
  <c r="AC24"/>
  <c r="AE24" s="1"/>
  <c r="AB27"/>
  <c r="AD27" s="1"/>
  <c r="AC23"/>
  <c r="AE23" s="1"/>
  <c r="K25"/>
  <c r="M25" s="1"/>
  <c r="J28"/>
  <c r="L28" s="1"/>
  <c r="BD31"/>
  <c r="BK30"/>
  <c r="AN27"/>
  <c r="AW28"/>
  <c r="X27"/>
  <c r="BE29"/>
  <c r="AG28"/>
  <c r="Q28"/>
  <c r="I30"/>
  <c r="O35" l="1"/>
  <c r="P36"/>
  <c r="BG25"/>
  <c r="BI25" s="1"/>
  <c r="BF28"/>
  <c r="BH28" s="1"/>
  <c r="K26"/>
  <c r="M26" s="1"/>
  <c r="J29"/>
  <c r="L29" s="1"/>
  <c r="BD32"/>
  <c r="BK31"/>
  <c r="X28"/>
  <c r="AN28"/>
  <c r="AW29"/>
  <c r="BE30"/>
  <c r="AG29"/>
  <c r="AA30"/>
  <c r="AA29"/>
  <c r="Q29"/>
  <c r="I31"/>
  <c r="O36" l="1"/>
  <c r="P37"/>
  <c r="BG26"/>
  <c r="BI26" s="1"/>
  <c r="BF29"/>
  <c r="BH29" s="1"/>
  <c r="AB28"/>
  <c r="AD28" s="1"/>
  <c r="AC26"/>
  <c r="AE26" s="1"/>
  <c r="AC25"/>
  <c r="AE25" s="1"/>
  <c r="AB29"/>
  <c r="AD29" s="1"/>
  <c r="K27"/>
  <c r="M27" s="1"/>
  <c r="J30"/>
  <c r="L30" s="1"/>
  <c r="BD33"/>
  <c r="BK32"/>
  <c r="X29"/>
  <c r="AN29"/>
  <c r="AW30"/>
  <c r="BE31"/>
  <c r="AG30"/>
  <c r="Q30"/>
  <c r="I32"/>
  <c r="O37" l="1"/>
  <c r="P38"/>
  <c r="BG27"/>
  <c r="BI27" s="1"/>
  <c r="BF30"/>
  <c r="BH30" s="1"/>
  <c r="K28"/>
  <c r="M28" s="1"/>
  <c r="J31"/>
  <c r="L31" s="1"/>
  <c r="BD34"/>
  <c r="BK33"/>
  <c r="X30"/>
  <c r="AN30"/>
  <c r="AW31"/>
  <c r="BE32"/>
  <c r="AG31"/>
  <c r="AA32"/>
  <c r="AA31"/>
  <c r="Q31"/>
  <c r="I33"/>
  <c r="O38" l="1"/>
  <c r="P39"/>
  <c r="BG28"/>
  <c r="BI28" s="1"/>
  <c r="BF31"/>
  <c r="BH31" s="1"/>
  <c r="AC28"/>
  <c r="AE28" s="1"/>
  <c r="AB30"/>
  <c r="AD30" s="1"/>
  <c r="AC27"/>
  <c r="AE27" s="1"/>
  <c r="AB31"/>
  <c r="AD31" s="1"/>
  <c r="K29"/>
  <c r="M29" s="1"/>
  <c r="J32"/>
  <c r="L32" s="1"/>
  <c r="BD35"/>
  <c r="BK34"/>
  <c r="X31"/>
  <c r="AN31"/>
  <c r="AW32"/>
  <c r="BE33"/>
  <c r="AG32"/>
  <c r="Q32"/>
  <c r="I34"/>
  <c r="O39" l="1"/>
  <c r="P40"/>
  <c r="BG29"/>
  <c r="BI29" s="1"/>
  <c r="BF32"/>
  <c r="BH32" s="1"/>
  <c r="K30"/>
  <c r="M30" s="1"/>
  <c r="J33"/>
  <c r="L33" s="1"/>
  <c r="BD36"/>
  <c r="BK35"/>
  <c r="X32"/>
  <c r="AN32"/>
  <c r="AW33"/>
  <c r="BE34"/>
  <c r="AG33"/>
  <c r="AA34"/>
  <c r="AA33"/>
  <c r="Q33"/>
  <c r="I35"/>
  <c r="J34" s="1"/>
  <c r="L34" s="1"/>
  <c r="O40" l="1"/>
  <c r="P41"/>
  <c r="BF33"/>
  <c r="BH33" s="1"/>
  <c r="BG30"/>
  <c r="BI30" s="1"/>
  <c r="AC30"/>
  <c r="AE30" s="1"/>
  <c r="AB32"/>
  <c r="AD32" s="1"/>
  <c r="AB33"/>
  <c r="AC29"/>
  <c r="AE29" s="1"/>
  <c r="AD33"/>
  <c r="K31"/>
  <c r="M31" s="1"/>
  <c r="BD37"/>
  <c r="BK36"/>
  <c r="X33"/>
  <c r="AN33"/>
  <c r="AW34"/>
  <c r="BE36"/>
  <c r="BE35"/>
  <c r="AA35"/>
  <c r="AC31" s="1"/>
  <c r="AE31" s="1"/>
  <c r="AG34"/>
  <c r="Q34"/>
  <c r="I36"/>
  <c r="O41" l="1"/>
  <c r="P42"/>
  <c r="BG31"/>
  <c r="BI31" s="1"/>
  <c r="BF34"/>
  <c r="BH34" s="1"/>
  <c r="BG32"/>
  <c r="BI32" s="1"/>
  <c r="BF35"/>
  <c r="BH35" s="1"/>
  <c r="AB34"/>
  <c r="AD34" s="1"/>
  <c r="J35"/>
  <c r="L35" s="1"/>
  <c r="K32"/>
  <c r="M32" s="1"/>
  <c r="BD38"/>
  <c r="BK37"/>
  <c r="X34"/>
  <c r="AN34"/>
  <c r="AW35"/>
  <c r="BE37"/>
  <c r="BE38"/>
  <c r="AG35"/>
  <c r="AA36"/>
  <c r="Q35"/>
  <c r="O42" l="1"/>
  <c r="P43"/>
  <c r="BG33"/>
  <c r="BI33" s="1"/>
  <c r="BF37"/>
  <c r="BH37" s="1"/>
  <c r="BG34"/>
  <c r="BI34" s="1"/>
  <c r="BF36"/>
  <c r="BH36" s="1"/>
  <c r="AC32"/>
  <c r="AE32" s="1"/>
  <c r="AB35"/>
  <c r="AD35" s="1"/>
  <c r="BD39"/>
  <c r="BK38"/>
  <c r="X35"/>
  <c r="AN35"/>
  <c r="AW36"/>
  <c r="BE39"/>
  <c r="AA37"/>
  <c r="AB36" s="1"/>
  <c r="AD36" s="1"/>
  <c r="AG36"/>
  <c r="Q36"/>
  <c r="I38"/>
  <c r="I37"/>
  <c r="O43" l="1"/>
  <c r="P44"/>
  <c r="BG35"/>
  <c r="BI35" s="1"/>
  <c r="BF38"/>
  <c r="BH38" s="1"/>
  <c r="AC33"/>
  <c r="AE33" s="1"/>
  <c r="K34"/>
  <c r="M34" s="1"/>
  <c r="K33"/>
  <c r="M33" s="1"/>
  <c r="J37"/>
  <c r="L37" s="1"/>
  <c r="J36"/>
  <c r="L36" s="1"/>
  <c r="BD40"/>
  <c r="BK39"/>
  <c r="X36"/>
  <c r="AN36"/>
  <c r="AW37"/>
  <c r="BE40"/>
  <c r="AG37"/>
  <c r="AA38"/>
  <c r="Q37"/>
  <c r="O44" l="1"/>
  <c r="P45"/>
  <c r="BF39"/>
  <c r="BH39" s="1"/>
  <c r="BG36"/>
  <c r="BI36" s="1"/>
  <c r="AB37"/>
  <c r="AD37" s="1"/>
  <c r="AC34"/>
  <c r="AE34" s="1"/>
  <c r="BD41"/>
  <c r="BK40"/>
  <c r="X37"/>
  <c r="AN37"/>
  <c r="AW38"/>
  <c r="BE41"/>
  <c r="AA39"/>
  <c r="AB38" s="1"/>
  <c r="AD38" s="1"/>
  <c r="AG38"/>
  <c r="I39"/>
  <c r="Q38"/>
  <c r="I40"/>
  <c r="O45" l="1"/>
  <c r="P46"/>
  <c r="BG37"/>
  <c r="BI37" s="1"/>
  <c r="BF40"/>
  <c r="BH40" s="1"/>
  <c r="AC35"/>
  <c r="AE35" s="1"/>
  <c r="K35"/>
  <c r="M35" s="1"/>
  <c r="J39"/>
  <c r="L39" s="1"/>
  <c r="J38"/>
  <c r="L38" s="1"/>
  <c r="K36"/>
  <c r="M36" s="1"/>
  <c r="BD42"/>
  <c r="BK41"/>
  <c r="X38"/>
  <c r="AN38"/>
  <c r="AW39"/>
  <c r="BE42"/>
  <c r="AG39"/>
  <c r="AA40"/>
  <c r="AC36" s="1"/>
  <c r="AE36" s="1"/>
  <c r="Q39"/>
  <c r="I42"/>
  <c r="I41"/>
  <c r="O46" l="1"/>
  <c r="P47"/>
  <c r="BF41"/>
  <c r="BH41" s="1"/>
  <c r="BG38"/>
  <c r="BI38" s="1"/>
  <c r="AB39"/>
  <c r="AD39" s="1"/>
  <c r="K38"/>
  <c r="M38" s="1"/>
  <c r="K37"/>
  <c r="M37" s="1"/>
  <c r="J41"/>
  <c r="L41" s="1"/>
  <c r="J40"/>
  <c r="L40" s="1"/>
  <c r="BD43"/>
  <c r="BK42"/>
  <c r="X39"/>
  <c r="AN39"/>
  <c r="AW40"/>
  <c r="BE43"/>
  <c r="AA41"/>
  <c r="AC37" s="1"/>
  <c r="AE37" s="1"/>
  <c r="AG40"/>
  <c r="Q40"/>
  <c r="I44"/>
  <c r="I43"/>
  <c r="O47" l="1"/>
  <c r="P48"/>
  <c r="BF42"/>
  <c r="BH42" s="1"/>
  <c r="BG39"/>
  <c r="BI39" s="1"/>
  <c r="AB40"/>
  <c r="AD40" s="1"/>
  <c r="K40"/>
  <c r="M40" s="1"/>
  <c r="J43"/>
  <c r="L43" s="1"/>
  <c r="K39"/>
  <c r="M39" s="1"/>
  <c r="J42"/>
  <c r="L42" s="1"/>
  <c r="BD44"/>
  <c r="BK43"/>
  <c r="X40"/>
  <c r="AN40"/>
  <c r="AW41"/>
  <c r="BE44"/>
  <c r="AG41"/>
  <c r="AA42"/>
  <c r="AC38" s="1"/>
  <c r="AE38" s="1"/>
  <c r="Q41"/>
  <c r="O48" l="1"/>
  <c r="P49"/>
  <c r="BG40"/>
  <c r="BI40" s="1"/>
  <c r="BF43"/>
  <c r="BH43" s="1"/>
  <c r="AB41"/>
  <c r="AD41" s="1"/>
  <c r="BD45"/>
  <c r="BK44"/>
  <c r="X41"/>
  <c r="AN41"/>
  <c r="AW42"/>
  <c r="BE45"/>
  <c r="AA43"/>
  <c r="AC39" s="1"/>
  <c r="AE39" s="1"/>
  <c r="AG42"/>
  <c r="I45"/>
  <c r="Q42"/>
  <c r="I46"/>
  <c r="I48"/>
  <c r="O49" l="1"/>
  <c r="P50"/>
  <c r="BG41"/>
  <c r="BI41" s="1"/>
  <c r="BF44"/>
  <c r="BH44" s="1"/>
  <c r="AB42"/>
  <c r="AD42" s="1"/>
  <c r="J44"/>
  <c r="L44" s="1"/>
  <c r="J45"/>
  <c r="L45" s="1"/>
  <c r="K42"/>
  <c r="M42" s="1"/>
  <c r="K41"/>
  <c r="M41" s="1"/>
  <c r="BD46"/>
  <c r="BK45"/>
  <c r="I49"/>
  <c r="AG43"/>
  <c r="X42"/>
  <c r="AN42"/>
  <c r="AW43"/>
  <c r="I47"/>
  <c r="BE46"/>
  <c r="AA44"/>
  <c r="AC40" s="1"/>
  <c r="AE40" s="1"/>
  <c r="Q43"/>
  <c r="I50"/>
  <c r="O50" l="1"/>
  <c r="P51"/>
  <c r="BG42"/>
  <c r="BI42" s="1"/>
  <c r="BF45"/>
  <c r="BH45" s="1"/>
  <c r="AB43"/>
  <c r="AD43" s="1"/>
  <c r="J48"/>
  <c r="L48" s="1"/>
  <c r="K43"/>
  <c r="M43" s="1"/>
  <c r="K46"/>
  <c r="M46" s="1"/>
  <c r="K45"/>
  <c r="M45" s="1"/>
  <c r="K44"/>
  <c r="M44" s="1"/>
  <c r="J46"/>
  <c r="L46" s="1"/>
  <c r="J49"/>
  <c r="L49" s="1"/>
  <c r="J47"/>
  <c r="L47" s="1"/>
  <c r="BD47"/>
  <c r="BK46"/>
  <c r="AN43"/>
  <c r="AW44"/>
  <c r="AG44"/>
  <c r="X43"/>
  <c r="BE47"/>
  <c r="AA45"/>
  <c r="AC41" s="1"/>
  <c r="AE41" s="1"/>
  <c r="Q44"/>
  <c r="I51"/>
  <c r="O51" l="1"/>
  <c r="P52"/>
  <c r="BG43"/>
  <c r="BI43" s="1"/>
  <c r="BF46"/>
  <c r="BH46" s="1"/>
  <c r="AB44"/>
  <c r="AD44" s="1"/>
  <c r="K47"/>
  <c r="M47" s="1"/>
  <c r="J50"/>
  <c r="L50" s="1"/>
  <c r="BD48"/>
  <c r="BK47"/>
  <c r="AG45"/>
  <c r="X44"/>
  <c r="AN44"/>
  <c r="AW45"/>
  <c r="BE48"/>
  <c r="AA46"/>
  <c r="AC42" s="1"/>
  <c r="AE42" s="1"/>
  <c r="Q45"/>
  <c r="I52"/>
  <c r="K48" s="1"/>
  <c r="M48" s="1"/>
  <c r="O52" l="1"/>
  <c r="P53"/>
  <c r="BF47"/>
  <c r="BH47" s="1"/>
  <c r="BG44"/>
  <c r="BI44" s="1"/>
  <c r="AB45"/>
  <c r="AD45" s="1"/>
  <c r="J51"/>
  <c r="L51" s="1"/>
  <c r="BD49"/>
  <c r="BK48"/>
  <c r="AN45"/>
  <c r="AW46"/>
  <c r="AG46"/>
  <c r="X45"/>
  <c r="BE49"/>
  <c r="AA47"/>
  <c r="AC43" s="1"/>
  <c r="AE43" s="1"/>
  <c r="Q46"/>
  <c r="I53"/>
  <c r="O53" l="1"/>
  <c r="P54"/>
  <c r="BG45"/>
  <c r="BI45" s="1"/>
  <c r="BF48"/>
  <c r="BH48" s="1"/>
  <c r="AB46"/>
  <c r="AD46" s="1"/>
  <c r="J52"/>
  <c r="L52" s="1"/>
  <c r="K49"/>
  <c r="M49" s="1"/>
  <c r="BD50"/>
  <c r="BK49"/>
  <c r="AN46"/>
  <c r="AW47"/>
  <c r="AG47"/>
  <c r="X46"/>
  <c r="BE50"/>
  <c r="Q47"/>
  <c r="O54" l="1"/>
  <c r="P55"/>
  <c r="BF49"/>
  <c r="BH49" s="1"/>
  <c r="BG46"/>
  <c r="BI46" s="1"/>
  <c r="BD51"/>
  <c r="BK50"/>
  <c r="AN47"/>
  <c r="AW48"/>
  <c r="AG48"/>
  <c r="X47"/>
  <c r="BE51"/>
  <c r="AA49"/>
  <c r="AA48"/>
  <c r="Q48"/>
  <c r="I55"/>
  <c r="I54"/>
  <c r="O55" l="1"/>
  <c r="P56"/>
  <c r="BG47"/>
  <c r="BI47" s="1"/>
  <c r="BF50"/>
  <c r="BH50" s="1"/>
  <c r="AC45"/>
  <c r="AE45" s="1"/>
  <c r="AC44"/>
  <c r="AE44" s="1"/>
  <c r="AB48"/>
  <c r="AD48" s="1"/>
  <c r="AB47"/>
  <c r="AD47" s="1"/>
  <c r="J54"/>
  <c r="L54" s="1"/>
  <c r="K50"/>
  <c r="M50" s="1"/>
  <c r="J53"/>
  <c r="L53" s="1"/>
  <c r="K51"/>
  <c r="M51" s="1"/>
  <c r="BD52"/>
  <c r="BK51"/>
  <c r="AG49"/>
  <c r="X48"/>
  <c r="AN48"/>
  <c r="AW49"/>
  <c r="BE52"/>
  <c r="AA50"/>
  <c r="AC46" s="1"/>
  <c r="AE46" s="1"/>
  <c r="Q49"/>
  <c r="I56"/>
  <c r="O56" l="1"/>
  <c r="P57"/>
  <c r="BG48"/>
  <c r="BI48" s="1"/>
  <c r="BF51"/>
  <c r="BH51" s="1"/>
  <c r="AB49"/>
  <c r="AD49" s="1"/>
  <c r="K52"/>
  <c r="M52" s="1"/>
  <c r="J55"/>
  <c r="L55" s="1"/>
  <c r="BD53"/>
  <c r="BK52"/>
  <c r="AG50"/>
  <c r="X49"/>
  <c r="AN49"/>
  <c r="AW50"/>
  <c r="BE53"/>
  <c r="AA51"/>
  <c r="AC47" s="1"/>
  <c r="AE47" s="1"/>
  <c r="Q50"/>
  <c r="I57"/>
  <c r="O57" l="1"/>
  <c r="P58"/>
  <c r="BF52"/>
  <c r="BH52" s="1"/>
  <c r="BG49"/>
  <c r="BI49" s="1"/>
  <c r="AB50"/>
  <c r="AD50" s="1"/>
  <c r="K53"/>
  <c r="M53" s="1"/>
  <c r="J56"/>
  <c r="L56" s="1"/>
  <c r="BD54"/>
  <c r="BK53"/>
  <c r="AN50"/>
  <c r="AW51"/>
  <c r="AG51"/>
  <c r="X50"/>
  <c r="BE54"/>
  <c r="AA52"/>
  <c r="AC48" s="1"/>
  <c r="AE48" s="1"/>
  <c r="Q51"/>
  <c r="I58"/>
  <c r="O58" l="1"/>
  <c r="P59"/>
  <c r="BG50"/>
  <c r="BI50" s="1"/>
  <c r="BF53"/>
  <c r="BH53" s="1"/>
  <c r="AB51"/>
  <c r="AD51" s="1"/>
  <c r="K54"/>
  <c r="M54" s="1"/>
  <c r="J57"/>
  <c r="L57" s="1"/>
  <c r="BD55"/>
  <c r="BK54"/>
  <c r="AG52"/>
  <c r="X51"/>
  <c r="AN51"/>
  <c r="AW52"/>
  <c r="BE55"/>
  <c r="Q52"/>
  <c r="I59"/>
  <c r="O59" l="1"/>
  <c r="P60"/>
  <c r="BG51"/>
  <c r="BI51" s="1"/>
  <c r="BF54"/>
  <c r="BH54" s="1"/>
  <c r="K55"/>
  <c r="M55" s="1"/>
  <c r="J58"/>
  <c r="L58" s="1"/>
  <c r="BD56"/>
  <c r="BK55"/>
  <c r="AG53"/>
  <c r="X52"/>
  <c r="AN52"/>
  <c r="AW53"/>
  <c r="BE56"/>
  <c r="AA54"/>
  <c r="AA53"/>
  <c r="Q53"/>
  <c r="I60"/>
  <c r="O60" l="1"/>
  <c r="P61"/>
  <c r="BF55"/>
  <c r="BH55" s="1"/>
  <c r="BG52"/>
  <c r="BI52" s="1"/>
  <c r="AC50"/>
  <c r="AE50" s="1"/>
  <c r="AC49"/>
  <c r="AE49" s="1"/>
  <c r="AB52"/>
  <c r="AD52" s="1"/>
  <c r="AB53"/>
  <c r="AD53" s="1"/>
  <c r="J59"/>
  <c r="L59" s="1"/>
  <c r="K56"/>
  <c r="M56" s="1"/>
  <c r="BD57"/>
  <c r="BK56"/>
  <c r="AG54"/>
  <c r="X53"/>
  <c r="AN53"/>
  <c r="AW54"/>
  <c r="BE57"/>
  <c r="AA55"/>
  <c r="Q54"/>
  <c r="I61"/>
  <c r="O61" l="1"/>
  <c r="P62"/>
  <c r="BG53"/>
  <c r="BI53" s="1"/>
  <c r="BF56"/>
  <c r="BH56" s="1"/>
  <c r="AB54"/>
  <c r="AD54" s="1"/>
  <c r="AC51"/>
  <c r="AE51" s="1"/>
  <c r="K57"/>
  <c r="M57" s="1"/>
  <c r="J60"/>
  <c r="L60" s="1"/>
  <c r="BD58"/>
  <c r="BK57"/>
  <c r="AN54"/>
  <c r="AW55"/>
  <c r="AG55"/>
  <c r="X54"/>
  <c r="BE58"/>
  <c r="AA56"/>
  <c r="AC52" s="1"/>
  <c r="AE52" s="1"/>
  <c r="Q55"/>
  <c r="I62"/>
  <c r="O62" l="1"/>
  <c r="P63"/>
  <c r="BG54"/>
  <c r="BI54" s="1"/>
  <c r="BF57"/>
  <c r="BH57" s="1"/>
  <c r="AB55"/>
  <c r="AD55" s="1"/>
  <c r="K58"/>
  <c r="M58" s="1"/>
  <c r="J61"/>
  <c r="L61" s="1"/>
  <c r="BD59"/>
  <c r="BK58"/>
  <c r="AG56"/>
  <c r="X55"/>
  <c r="AN55"/>
  <c r="AW56"/>
  <c r="BE59"/>
  <c r="AA57"/>
  <c r="AC53" s="1"/>
  <c r="AE53" s="1"/>
  <c r="Q56"/>
  <c r="I63"/>
  <c r="O63" l="1"/>
  <c r="P64"/>
  <c r="BF58"/>
  <c r="BH58" s="1"/>
  <c r="BG55"/>
  <c r="BI55" s="1"/>
  <c r="AB56"/>
  <c r="AD56" s="1"/>
  <c r="K59"/>
  <c r="M59" s="1"/>
  <c r="J62"/>
  <c r="L62" s="1"/>
  <c r="BD60"/>
  <c r="BK59"/>
  <c r="AG57"/>
  <c r="X56"/>
  <c r="AN56"/>
  <c r="AW57"/>
  <c r="BE60"/>
  <c r="AA58"/>
  <c r="AC54" s="1"/>
  <c r="AE54" s="1"/>
  <c r="Q57"/>
  <c r="I64"/>
  <c r="O64" l="1"/>
  <c r="P65"/>
  <c r="BG56"/>
  <c r="BI56" s="1"/>
  <c r="BF59"/>
  <c r="BH59" s="1"/>
  <c r="AB57"/>
  <c r="AD57" s="1"/>
  <c r="K60"/>
  <c r="M60" s="1"/>
  <c r="J63"/>
  <c r="L63" s="1"/>
  <c r="BD61"/>
  <c r="BK60"/>
  <c r="AN57"/>
  <c r="AW58"/>
  <c r="AG58"/>
  <c r="X57"/>
  <c r="BE61"/>
  <c r="Q58"/>
  <c r="I65"/>
  <c r="J64" s="1"/>
  <c r="L64" s="1"/>
  <c r="O65" l="1"/>
  <c r="P66"/>
  <c r="BG57"/>
  <c r="BI57" s="1"/>
  <c r="BF60"/>
  <c r="BH60" s="1"/>
  <c r="K61"/>
  <c r="M61" s="1"/>
  <c r="BD62"/>
  <c r="BK61"/>
  <c r="AG59"/>
  <c r="X58"/>
  <c r="AN58"/>
  <c r="AW59"/>
  <c r="BE62"/>
  <c r="AA60"/>
  <c r="AA59"/>
  <c r="Q59"/>
  <c r="O66" l="1"/>
  <c r="P67"/>
  <c r="BF61"/>
  <c r="BH61" s="1"/>
  <c r="BG58"/>
  <c r="BI58" s="1"/>
  <c r="AC56"/>
  <c r="AE56" s="1"/>
  <c r="AC55"/>
  <c r="AE55" s="1"/>
  <c r="AB58"/>
  <c r="AD58" s="1"/>
  <c r="AB59"/>
  <c r="AD59" s="1"/>
  <c r="BD63"/>
  <c r="BK62"/>
  <c r="AN59"/>
  <c r="AW60"/>
  <c r="AG60"/>
  <c r="X59"/>
  <c r="BE63"/>
  <c r="AA61"/>
  <c r="Q60"/>
  <c r="I67"/>
  <c r="I66"/>
  <c r="O67" l="1"/>
  <c r="P68"/>
  <c r="BG59"/>
  <c r="BI59" s="1"/>
  <c r="BF62"/>
  <c r="BH62" s="1"/>
  <c r="AC57"/>
  <c r="AE57" s="1"/>
  <c r="AB60"/>
  <c r="AD60" s="1"/>
  <c r="K62"/>
  <c r="M62" s="1"/>
  <c r="J66"/>
  <c r="L66" s="1"/>
  <c r="J65"/>
  <c r="L65" s="1"/>
  <c r="K63"/>
  <c r="M63" s="1"/>
  <c r="BD64"/>
  <c r="BK63"/>
  <c r="AG61"/>
  <c r="X60"/>
  <c r="AN60"/>
  <c r="AW61"/>
  <c r="BE64"/>
  <c r="AA62"/>
  <c r="AC58" s="1"/>
  <c r="AE58" s="1"/>
  <c r="Q61"/>
  <c r="I68"/>
  <c r="O68" l="1"/>
  <c r="P69"/>
  <c r="BG60"/>
  <c r="BI60" s="1"/>
  <c r="BF63"/>
  <c r="BH63" s="1"/>
  <c r="AB61"/>
  <c r="AD61" s="1"/>
  <c r="K64"/>
  <c r="M64" s="1"/>
  <c r="J67"/>
  <c r="L67" s="1"/>
  <c r="BD65"/>
  <c r="BK64"/>
  <c r="AN61"/>
  <c r="AW62"/>
  <c r="AG62"/>
  <c r="X61"/>
  <c r="BE65"/>
  <c r="AA63"/>
  <c r="AC59" s="1"/>
  <c r="AE59" s="1"/>
  <c r="Q62"/>
  <c r="I69"/>
  <c r="O69" l="1"/>
  <c r="P70"/>
  <c r="BF64"/>
  <c r="BH64" s="1"/>
  <c r="BG61"/>
  <c r="BI61" s="1"/>
  <c r="AB62"/>
  <c r="AD62" s="1"/>
  <c r="K65"/>
  <c r="M65" s="1"/>
  <c r="J68"/>
  <c r="L68" s="1"/>
  <c r="BD66"/>
  <c r="BK65"/>
  <c r="AG63"/>
  <c r="X62"/>
  <c r="AN62"/>
  <c r="AW63"/>
  <c r="BE66"/>
  <c r="AA64"/>
  <c r="AC60" s="1"/>
  <c r="AE60" s="1"/>
  <c r="Q63"/>
  <c r="I70"/>
  <c r="O70" l="1"/>
  <c r="P71"/>
  <c r="BG62"/>
  <c r="BI62" s="1"/>
  <c r="BF65"/>
  <c r="BH65" s="1"/>
  <c r="AB63"/>
  <c r="AD63" s="1"/>
  <c r="K66"/>
  <c r="M66" s="1"/>
  <c r="J69"/>
  <c r="L69" s="1"/>
  <c r="BD67"/>
  <c r="BK66"/>
  <c r="AG64"/>
  <c r="X63"/>
  <c r="AN63"/>
  <c r="AW64"/>
  <c r="BE67"/>
  <c r="AA65"/>
  <c r="AC61" s="1"/>
  <c r="AE61" s="1"/>
  <c r="Q64"/>
  <c r="I71"/>
  <c r="O71" l="1"/>
  <c r="P72"/>
  <c r="BG63"/>
  <c r="BI63" s="1"/>
  <c r="BF66"/>
  <c r="BH66" s="1"/>
  <c r="AB64"/>
  <c r="AD64" s="1"/>
  <c r="K67"/>
  <c r="M67" s="1"/>
  <c r="J70"/>
  <c r="L70" s="1"/>
  <c r="BD68"/>
  <c r="BK67"/>
  <c r="AN64"/>
  <c r="AW65"/>
  <c r="AG65"/>
  <c r="X64"/>
  <c r="BE68"/>
  <c r="AA66"/>
  <c r="AC62" s="1"/>
  <c r="AE62" s="1"/>
  <c r="Q65"/>
  <c r="I72"/>
  <c r="O72" l="1"/>
  <c r="P73"/>
  <c r="BG64"/>
  <c r="BI64" s="1"/>
  <c r="BF67"/>
  <c r="BH67" s="1"/>
  <c r="AB65"/>
  <c r="AD65" s="1"/>
  <c r="K68"/>
  <c r="M68" s="1"/>
  <c r="J71"/>
  <c r="L71" s="1"/>
  <c r="BD69"/>
  <c r="BK68"/>
  <c r="AN65"/>
  <c r="AW66"/>
  <c r="AG66"/>
  <c r="X65"/>
  <c r="BE69"/>
  <c r="AA67"/>
  <c r="AC63" s="1"/>
  <c r="AE63" s="1"/>
  <c r="Q66"/>
  <c r="I73"/>
  <c r="O73" l="1"/>
  <c r="P74"/>
  <c r="BG65"/>
  <c r="BI65" s="1"/>
  <c r="BF68"/>
  <c r="BH68" s="1"/>
  <c r="AB66"/>
  <c r="AD66" s="1"/>
  <c r="K69"/>
  <c r="M69" s="1"/>
  <c r="J72"/>
  <c r="L72" s="1"/>
  <c r="BD70"/>
  <c r="BK69"/>
  <c r="AN66"/>
  <c r="AW67"/>
  <c r="AG67"/>
  <c r="X66"/>
  <c r="BE70"/>
  <c r="AA68"/>
  <c r="AC64" s="1"/>
  <c r="AE64" s="1"/>
  <c r="Q67"/>
  <c r="I74"/>
  <c r="O74" l="1"/>
  <c r="P75"/>
  <c r="BF69"/>
  <c r="BH69" s="1"/>
  <c r="BG66"/>
  <c r="BI66" s="1"/>
  <c r="AB67"/>
  <c r="AD67" s="1"/>
  <c r="K70"/>
  <c r="M70" s="1"/>
  <c r="J73"/>
  <c r="L73" s="1"/>
  <c r="BD71"/>
  <c r="BK70"/>
  <c r="AG68"/>
  <c r="X67"/>
  <c r="AN67"/>
  <c r="AW68"/>
  <c r="BE71"/>
  <c r="BF70" s="1"/>
  <c r="BH70" s="1"/>
  <c r="AA69"/>
  <c r="AC65" s="1"/>
  <c r="AE65" s="1"/>
  <c r="Q68"/>
  <c r="I75"/>
  <c r="O75" l="1"/>
  <c r="P76"/>
  <c r="BG67"/>
  <c r="BI67" s="1"/>
  <c r="AB68"/>
  <c r="AD68" s="1"/>
  <c r="K71"/>
  <c r="M71" s="1"/>
  <c r="J74"/>
  <c r="L74" s="1"/>
  <c r="BD72"/>
  <c r="BK71"/>
  <c r="AG69"/>
  <c r="X68"/>
  <c r="AN68"/>
  <c r="AW69"/>
  <c r="BE72"/>
  <c r="AA70"/>
  <c r="AC66" s="1"/>
  <c r="AE66" s="1"/>
  <c r="Q69"/>
  <c r="O76" l="1"/>
  <c r="P77"/>
  <c r="BG68"/>
  <c r="BI68" s="1"/>
  <c r="BF71"/>
  <c r="BH71" s="1"/>
  <c r="AB69"/>
  <c r="AD69" s="1"/>
  <c r="BD73"/>
  <c r="BK72"/>
  <c r="AN69"/>
  <c r="AW70"/>
  <c r="AG70"/>
  <c r="X69"/>
  <c r="BE73"/>
  <c r="AA71"/>
  <c r="AC67" s="1"/>
  <c r="AE67" s="1"/>
  <c r="Q70"/>
  <c r="I77"/>
  <c r="I76"/>
  <c r="O77" l="1"/>
  <c r="P78"/>
  <c r="BF72"/>
  <c r="BH72" s="1"/>
  <c r="BG69"/>
  <c r="BI69" s="1"/>
  <c r="AB70"/>
  <c r="AD70" s="1"/>
  <c r="K72"/>
  <c r="M72" s="1"/>
  <c r="J76"/>
  <c r="L76" s="1"/>
  <c r="J75"/>
  <c r="L75" s="1"/>
  <c r="K73"/>
  <c r="M73" s="1"/>
  <c r="BD74"/>
  <c r="BK73"/>
  <c r="AG71"/>
  <c r="X70"/>
  <c r="AN70"/>
  <c r="AW71"/>
  <c r="BE74"/>
  <c r="AA72"/>
  <c r="AC68" s="1"/>
  <c r="AE68" s="1"/>
  <c r="Q71"/>
  <c r="I78"/>
  <c r="O78" l="1"/>
  <c r="P79"/>
  <c r="BF73"/>
  <c r="BH73" s="1"/>
  <c r="BG70"/>
  <c r="BI70" s="1"/>
  <c r="AB71"/>
  <c r="AD71" s="1"/>
  <c r="K74"/>
  <c r="M74" s="1"/>
  <c r="J77"/>
  <c r="L77" s="1"/>
  <c r="BD75"/>
  <c r="BK74"/>
  <c r="AG72"/>
  <c r="X71"/>
  <c r="AN71"/>
  <c r="AW72"/>
  <c r="BE75"/>
  <c r="AA73"/>
  <c r="AC69" s="1"/>
  <c r="AE69" s="1"/>
  <c r="Q72"/>
  <c r="I79"/>
  <c r="O79" l="1"/>
  <c r="P80"/>
  <c r="BG71"/>
  <c r="BI71" s="1"/>
  <c r="BF74"/>
  <c r="BH74" s="1"/>
  <c r="AB72"/>
  <c r="AD72" s="1"/>
  <c r="K75"/>
  <c r="M75" s="1"/>
  <c r="J78"/>
  <c r="L78" s="1"/>
  <c r="BD76"/>
  <c r="BK75"/>
  <c r="AG73"/>
  <c r="X72"/>
  <c r="AN72"/>
  <c r="AW73"/>
  <c r="BE76"/>
  <c r="BF75" s="1"/>
  <c r="BH75" s="1"/>
  <c r="AA74"/>
  <c r="AC70" s="1"/>
  <c r="AE70" s="1"/>
  <c r="Q73"/>
  <c r="I80"/>
  <c r="O80" l="1"/>
  <c r="P81"/>
  <c r="BG72"/>
  <c r="BI72" s="1"/>
  <c r="AB73"/>
  <c r="AD73" s="1"/>
  <c r="J79"/>
  <c r="L79" s="1"/>
  <c r="K76"/>
  <c r="M76" s="1"/>
  <c r="BD77"/>
  <c r="BK76"/>
  <c r="AN73"/>
  <c r="AW74"/>
  <c r="AG74"/>
  <c r="X73"/>
  <c r="BE77"/>
  <c r="AA75"/>
  <c r="AC71" s="1"/>
  <c r="AE71" s="1"/>
  <c r="Q74"/>
  <c r="I81"/>
  <c r="O81" l="1"/>
  <c r="P82"/>
  <c r="BG73"/>
  <c r="BI73" s="1"/>
  <c r="BF76"/>
  <c r="BH76" s="1"/>
  <c r="AB74"/>
  <c r="AD74" s="1"/>
  <c r="K77"/>
  <c r="M77" s="1"/>
  <c r="J80"/>
  <c r="L80" s="1"/>
  <c r="BD78"/>
  <c r="BK77"/>
  <c r="AN74"/>
  <c r="AW75"/>
  <c r="AG75"/>
  <c r="X74"/>
  <c r="BE78"/>
  <c r="AA76"/>
  <c r="AC72" s="1"/>
  <c r="AE72" s="1"/>
  <c r="Q75"/>
  <c r="I82"/>
  <c r="O82" l="1"/>
  <c r="P83"/>
  <c r="BG74"/>
  <c r="BI74" s="1"/>
  <c r="BF77"/>
  <c r="BH77" s="1"/>
  <c r="AB75"/>
  <c r="AD75" s="1"/>
  <c r="K78"/>
  <c r="M78" s="1"/>
  <c r="J81"/>
  <c r="L81" s="1"/>
  <c r="BD79"/>
  <c r="BK78"/>
  <c r="AG76"/>
  <c r="X75"/>
  <c r="AN75"/>
  <c r="AW76"/>
  <c r="BE79"/>
  <c r="AA77"/>
  <c r="AC73" s="1"/>
  <c r="AE73" s="1"/>
  <c r="Q76"/>
  <c r="I83"/>
  <c r="O83" l="1"/>
  <c r="P84"/>
  <c r="BF78"/>
  <c r="BH78" s="1"/>
  <c r="BG75"/>
  <c r="BI75" s="1"/>
  <c r="AB76"/>
  <c r="AD76" s="1"/>
  <c r="K79"/>
  <c r="M79" s="1"/>
  <c r="J82"/>
  <c r="L82" s="1"/>
  <c r="BD80"/>
  <c r="BK79"/>
  <c r="AN76"/>
  <c r="AW77"/>
  <c r="AG77"/>
  <c r="X76"/>
  <c r="BE80"/>
  <c r="BF79" s="1"/>
  <c r="BH79" s="1"/>
  <c r="AA78"/>
  <c r="AC74" s="1"/>
  <c r="AE74" s="1"/>
  <c r="Q77"/>
  <c r="I84"/>
  <c r="J83" s="1"/>
  <c r="L83" s="1"/>
  <c r="O84" l="1"/>
  <c r="P85"/>
  <c r="BG76"/>
  <c r="BI76" s="1"/>
  <c r="AB77"/>
  <c r="AD77" s="1"/>
  <c r="K80"/>
  <c r="M80" s="1"/>
  <c r="BD81"/>
  <c r="BK80"/>
  <c r="AG78"/>
  <c r="X77"/>
  <c r="AN77"/>
  <c r="AW78"/>
  <c r="BE81"/>
  <c r="AA79"/>
  <c r="AC75" s="1"/>
  <c r="AE75" s="1"/>
  <c r="Q78"/>
  <c r="O85" l="1"/>
  <c r="P86"/>
  <c r="BG77"/>
  <c r="BI77" s="1"/>
  <c r="BF80"/>
  <c r="BH80" s="1"/>
  <c r="AB78"/>
  <c r="AD78" s="1"/>
  <c r="BD82"/>
  <c r="BK81"/>
  <c r="AQ87"/>
  <c r="AN78"/>
  <c r="AW79"/>
  <c r="AG79"/>
  <c r="X78"/>
  <c r="BE82"/>
  <c r="AA80"/>
  <c r="AC76" s="1"/>
  <c r="AE76" s="1"/>
  <c r="Q79"/>
  <c r="I86"/>
  <c r="I85"/>
  <c r="O86" l="1"/>
  <c r="P87"/>
  <c r="BG78"/>
  <c r="BI78" s="1"/>
  <c r="BF81"/>
  <c r="BH81" s="1"/>
  <c r="AS83"/>
  <c r="AR86"/>
  <c r="AB79"/>
  <c r="AD79" s="1"/>
  <c r="K81"/>
  <c r="M81" s="1"/>
  <c r="J85"/>
  <c r="L85" s="1"/>
  <c r="J84"/>
  <c r="L84" s="1"/>
  <c r="K82"/>
  <c r="M82" s="1"/>
  <c r="BD83"/>
  <c r="BK82"/>
  <c r="AG80"/>
  <c r="X79"/>
  <c r="AN79"/>
  <c r="AW80"/>
  <c r="AQ88"/>
  <c r="BE83"/>
  <c r="AA81"/>
  <c r="AC77" s="1"/>
  <c r="AE77" s="1"/>
  <c r="Q80"/>
  <c r="I87"/>
  <c r="AU83" l="1"/>
  <c r="AT83"/>
  <c r="O87"/>
  <c r="P88"/>
  <c r="BG79"/>
  <c r="BI79" s="1"/>
  <c r="BF82"/>
  <c r="BH82" s="1"/>
  <c r="AR87"/>
  <c r="AS84"/>
  <c r="AB80"/>
  <c r="AD80" s="1"/>
  <c r="K83"/>
  <c r="M83" s="1"/>
  <c r="J86"/>
  <c r="L86" s="1"/>
  <c r="BD84"/>
  <c r="BK83"/>
  <c r="AN80"/>
  <c r="AW81"/>
  <c r="AG81"/>
  <c r="X80"/>
  <c r="BE84"/>
  <c r="AA82"/>
  <c r="AC78" s="1"/>
  <c r="AE78" s="1"/>
  <c r="Q81"/>
  <c r="I88"/>
  <c r="AU84" l="1"/>
  <c r="AT84"/>
  <c r="O88"/>
  <c r="P89"/>
  <c r="BG80"/>
  <c r="BI80" s="1"/>
  <c r="BF83"/>
  <c r="BH83" s="1"/>
  <c r="AB81"/>
  <c r="AD81" s="1"/>
  <c r="K84"/>
  <c r="M84" s="1"/>
  <c r="J87"/>
  <c r="L87" s="1"/>
  <c r="BD85"/>
  <c r="BK84"/>
  <c r="AG82"/>
  <c r="X81"/>
  <c r="AN81"/>
  <c r="AW82"/>
  <c r="AQ90"/>
  <c r="AQ89"/>
  <c r="BE85"/>
  <c r="AA83"/>
  <c r="AC79" s="1"/>
  <c r="AE79" s="1"/>
  <c r="Q82"/>
  <c r="I89"/>
  <c r="O89" l="1"/>
  <c r="P90"/>
  <c r="BF84"/>
  <c r="BH84" s="1"/>
  <c r="BG81"/>
  <c r="BI81" s="1"/>
  <c r="AR89"/>
  <c r="AR88"/>
  <c r="AS86"/>
  <c r="AS85"/>
  <c r="AB82"/>
  <c r="AD82" s="1"/>
  <c r="K85"/>
  <c r="M85" s="1"/>
  <c r="J88"/>
  <c r="L88" s="1"/>
  <c r="BD86"/>
  <c r="BK85"/>
  <c r="AG83"/>
  <c r="X82"/>
  <c r="AQ91"/>
  <c r="AN82"/>
  <c r="AW83"/>
  <c r="BE86"/>
  <c r="AA84"/>
  <c r="AC80" s="1"/>
  <c r="AE80" s="1"/>
  <c r="Q83"/>
  <c r="I90"/>
  <c r="J89" s="1"/>
  <c r="L89" s="1"/>
  <c r="AU86" l="1"/>
  <c r="AT86"/>
  <c r="AU85"/>
  <c r="AT85"/>
  <c r="O90"/>
  <c r="P91"/>
  <c r="BG82"/>
  <c r="BI82" s="1"/>
  <c r="BF85"/>
  <c r="BH85" s="1"/>
  <c r="AS87"/>
  <c r="AR90"/>
  <c r="AB83"/>
  <c r="AD83" s="1"/>
  <c r="K86"/>
  <c r="M86" s="1"/>
  <c r="BD87"/>
  <c r="BK86"/>
  <c r="AN83"/>
  <c r="AW84"/>
  <c r="AQ92"/>
  <c r="AG84"/>
  <c r="X83"/>
  <c r="BE87"/>
  <c r="Q84"/>
  <c r="I91"/>
  <c r="AU87" l="1"/>
  <c r="AT87"/>
  <c r="O91"/>
  <c r="P92"/>
  <c r="BF86"/>
  <c r="BH86" s="1"/>
  <c r="BG83"/>
  <c r="BI83" s="1"/>
  <c r="AS88"/>
  <c r="AR91"/>
  <c r="K87"/>
  <c r="M87" s="1"/>
  <c r="J90"/>
  <c r="L90" s="1"/>
  <c r="BD88"/>
  <c r="BK87"/>
  <c r="AG85"/>
  <c r="X84"/>
  <c r="AN84"/>
  <c r="AW85"/>
  <c r="BE88"/>
  <c r="AA86"/>
  <c r="AA85"/>
  <c r="Q85"/>
  <c r="I92"/>
  <c r="AU88" l="1"/>
  <c r="AT88"/>
  <c r="O92"/>
  <c r="P93"/>
  <c r="BG84"/>
  <c r="BI84" s="1"/>
  <c r="BF87"/>
  <c r="BH87" s="1"/>
  <c r="AC81"/>
  <c r="AE81" s="1"/>
  <c r="AB84"/>
  <c r="AD84" s="1"/>
  <c r="AB85"/>
  <c r="AD85" s="1"/>
  <c r="AC82"/>
  <c r="AE82" s="1"/>
  <c r="K88"/>
  <c r="M88" s="1"/>
  <c r="J91"/>
  <c r="L91" s="1"/>
  <c r="BD89"/>
  <c r="BK88"/>
  <c r="AN85"/>
  <c r="AW86"/>
  <c r="AQ94"/>
  <c r="AG86"/>
  <c r="X85"/>
  <c r="AQ93"/>
  <c r="BE89"/>
  <c r="AA87"/>
  <c r="AC83" s="1"/>
  <c r="AE83" s="1"/>
  <c r="Q86"/>
  <c r="I93"/>
  <c r="O93" l="1"/>
  <c r="P94"/>
  <c r="BF88"/>
  <c r="BH88" s="1"/>
  <c r="BG85"/>
  <c r="BI85" s="1"/>
  <c r="AS89"/>
  <c r="AR93"/>
  <c r="AR92"/>
  <c r="AS90"/>
  <c r="AB86"/>
  <c r="AD86" s="1"/>
  <c r="K89"/>
  <c r="M89" s="1"/>
  <c r="J92"/>
  <c r="L92" s="1"/>
  <c r="BD90"/>
  <c r="BK89"/>
  <c r="AG87"/>
  <c r="X86"/>
  <c r="AQ95"/>
  <c r="AN86"/>
  <c r="AW87"/>
  <c r="BE90"/>
  <c r="AA88"/>
  <c r="AC84" s="1"/>
  <c r="AE84" s="1"/>
  <c r="Q87"/>
  <c r="I94"/>
  <c r="AU90" l="1"/>
  <c r="AT90"/>
  <c r="AU89"/>
  <c r="AT89"/>
  <c r="O94"/>
  <c r="P95"/>
  <c r="BG86"/>
  <c r="BI86" s="1"/>
  <c r="BF89"/>
  <c r="BH89" s="1"/>
  <c r="AS91"/>
  <c r="AR94"/>
  <c r="AB87"/>
  <c r="AD87" s="1"/>
  <c r="K90"/>
  <c r="M90" s="1"/>
  <c r="J93"/>
  <c r="L93" s="1"/>
  <c r="BD91"/>
  <c r="BK90"/>
  <c r="AN87"/>
  <c r="AW88"/>
  <c r="AG88"/>
  <c r="X87"/>
  <c r="BE91"/>
  <c r="Q88"/>
  <c r="I95"/>
  <c r="AU91" l="1"/>
  <c r="AT91"/>
  <c r="O95"/>
  <c r="P96"/>
  <c r="BG87"/>
  <c r="BI87" s="1"/>
  <c r="BF90"/>
  <c r="BH90" s="1"/>
  <c r="K91"/>
  <c r="M91" s="1"/>
  <c r="J94"/>
  <c r="L94" s="1"/>
  <c r="BD92"/>
  <c r="BK91"/>
  <c r="AQ97"/>
  <c r="AN88"/>
  <c r="AW89"/>
  <c r="AG89"/>
  <c r="X88"/>
  <c r="AQ96"/>
  <c r="BE92"/>
  <c r="AA90"/>
  <c r="AA89"/>
  <c r="Q89"/>
  <c r="I96"/>
  <c r="J95" s="1"/>
  <c r="L95" s="1"/>
  <c r="O96" l="1"/>
  <c r="P97"/>
  <c r="BG88"/>
  <c r="BI88" s="1"/>
  <c r="BF91"/>
  <c r="BH91" s="1"/>
  <c r="AS93"/>
  <c r="AS92"/>
  <c r="AR96"/>
  <c r="AR95"/>
  <c r="AC85"/>
  <c r="AE85" s="1"/>
  <c r="AB89"/>
  <c r="AB88"/>
  <c r="AD88" s="1"/>
  <c r="AC86"/>
  <c r="AE86" s="1"/>
  <c r="AD89"/>
  <c r="K92"/>
  <c r="M92" s="1"/>
  <c r="BD93"/>
  <c r="BK92"/>
  <c r="AG90"/>
  <c r="X89"/>
  <c r="AN89"/>
  <c r="AW90"/>
  <c r="BE93"/>
  <c r="AA91"/>
  <c r="Q90"/>
  <c r="I97"/>
  <c r="AU93" l="1"/>
  <c r="AT93"/>
  <c r="AU92"/>
  <c r="AT92"/>
  <c r="O97"/>
  <c r="P98"/>
  <c r="BG89"/>
  <c r="BI89" s="1"/>
  <c r="BF92"/>
  <c r="BH92" s="1"/>
  <c r="AB90"/>
  <c r="AD90" s="1"/>
  <c r="AC87"/>
  <c r="AE87" s="1"/>
  <c r="K93"/>
  <c r="M93" s="1"/>
  <c r="J96"/>
  <c r="L96" s="1"/>
  <c r="BD94"/>
  <c r="BK93"/>
  <c r="AQ99"/>
  <c r="AN90"/>
  <c r="AW91"/>
  <c r="AG91"/>
  <c r="X90"/>
  <c r="AQ98"/>
  <c r="BE94"/>
  <c r="AA92"/>
  <c r="AB91" s="1"/>
  <c r="AD91" s="1"/>
  <c r="Q91"/>
  <c r="I98"/>
  <c r="O98" l="1"/>
  <c r="P99"/>
  <c r="BF93"/>
  <c r="BH93" s="1"/>
  <c r="BG90"/>
  <c r="BI90" s="1"/>
  <c r="AS95"/>
  <c r="AS94"/>
  <c r="AR98"/>
  <c r="AR97"/>
  <c r="AC88"/>
  <c r="AE88" s="1"/>
  <c r="K94"/>
  <c r="M94" s="1"/>
  <c r="J97"/>
  <c r="L97" s="1"/>
  <c r="BD95"/>
  <c r="BK94"/>
  <c r="AG92"/>
  <c r="X91"/>
  <c r="AN91"/>
  <c r="AW92"/>
  <c r="AQ100"/>
  <c r="BE95"/>
  <c r="AA93"/>
  <c r="Q92"/>
  <c r="I99"/>
  <c r="AU95" l="1"/>
  <c r="AT95"/>
  <c r="AU94"/>
  <c r="AT94"/>
  <c r="O99"/>
  <c r="P100"/>
  <c r="BF94"/>
  <c r="BH94" s="1"/>
  <c r="BG91"/>
  <c r="BI91" s="1"/>
  <c r="AR99"/>
  <c r="AS96"/>
  <c r="AC89"/>
  <c r="AE89" s="1"/>
  <c r="AB92"/>
  <c r="AD92" s="1"/>
  <c r="K95"/>
  <c r="M95" s="1"/>
  <c r="J98"/>
  <c r="L98" s="1"/>
  <c r="BD96"/>
  <c r="BK95"/>
  <c r="AG93"/>
  <c r="X92"/>
  <c r="AQ101"/>
  <c r="AN92"/>
  <c r="AW93"/>
  <c r="BE96"/>
  <c r="AA94"/>
  <c r="AC90" s="1"/>
  <c r="AE90" s="1"/>
  <c r="Q93"/>
  <c r="AU96" l="1"/>
  <c r="AT96"/>
  <c r="O100"/>
  <c r="P101"/>
  <c r="BG92"/>
  <c r="BI92" s="1"/>
  <c r="BF95"/>
  <c r="BH95" s="1"/>
  <c r="AR100"/>
  <c r="AS97"/>
  <c r="AB93"/>
  <c r="AD93" s="1"/>
  <c r="BD97"/>
  <c r="BK96"/>
  <c r="AN93"/>
  <c r="AW94"/>
  <c r="AQ102"/>
  <c r="AG94"/>
  <c r="X93"/>
  <c r="BE97"/>
  <c r="AA95"/>
  <c r="AC91" s="1"/>
  <c r="AE91" s="1"/>
  <c r="Q94"/>
  <c r="I101"/>
  <c r="I100"/>
  <c r="AU97" l="1"/>
  <c r="AT97"/>
  <c r="O101"/>
  <c r="P102"/>
  <c r="BG93"/>
  <c r="BI93" s="1"/>
  <c r="BF96"/>
  <c r="BH96" s="1"/>
  <c r="AS98"/>
  <c r="AR101"/>
  <c r="AB94"/>
  <c r="AD94" s="1"/>
  <c r="K97"/>
  <c r="M97" s="1"/>
  <c r="K96"/>
  <c r="M96" s="1"/>
  <c r="J100"/>
  <c r="L100" s="1"/>
  <c r="J99"/>
  <c r="L99" s="1"/>
  <c r="BD98"/>
  <c r="BK97"/>
  <c r="AG95"/>
  <c r="X94"/>
  <c r="AQ103"/>
  <c r="AN94"/>
  <c r="AW95"/>
  <c r="BE98"/>
  <c r="AA96"/>
  <c r="AC92" s="1"/>
  <c r="AE92" s="1"/>
  <c r="Q95"/>
  <c r="I102"/>
  <c r="AU98" l="1"/>
  <c r="AT98"/>
  <c r="O102"/>
  <c r="P103"/>
  <c r="BG94"/>
  <c r="BI94" s="1"/>
  <c r="BF97"/>
  <c r="BH97" s="1"/>
  <c r="AR102"/>
  <c r="AS99"/>
  <c r="AB95"/>
  <c r="AD95" s="1"/>
  <c r="K98"/>
  <c r="M98" s="1"/>
  <c r="J101"/>
  <c r="L101" s="1"/>
  <c r="BD99"/>
  <c r="BK98"/>
  <c r="AN95"/>
  <c r="AW96"/>
  <c r="AQ104"/>
  <c r="AG96"/>
  <c r="X95"/>
  <c r="AA97"/>
  <c r="AC93" s="1"/>
  <c r="AE93" s="1"/>
  <c r="Q96"/>
  <c r="AU99" l="1"/>
  <c r="AT99"/>
  <c r="O103"/>
  <c r="P104"/>
  <c r="AS100"/>
  <c r="AR103"/>
  <c r="AB96"/>
  <c r="AD96" s="1"/>
  <c r="BD100"/>
  <c r="BK99"/>
  <c r="AG97"/>
  <c r="X96"/>
  <c r="AQ105"/>
  <c r="AN96"/>
  <c r="AW97"/>
  <c r="BE99"/>
  <c r="AA98"/>
  <c r="AC94" s="1"/>
  <c r="AE94" s="1"/>
  <c r="Q97"/>
  <c r="I104"/>
  <c r="I103"/>
  <c r="AU100" l="1"/>
  <c r="AT100"/>
  <c r="O104"/>
  <c r="P105"/>
  <c r="BG95"/>
  <c r="BI95" s="1"/>
  <c r="BF98"/>
  <c r="BH98" s="1"/>
  <c r="AS101"/>
  <c r="AR104"/>
  <c r="AB97"/>
  <c r="AD97" s="1"/>
  <c r="K99"/>
  <c r="M99" s="1"/>
  <c r="J103"/>
  <c r="L103" s="1"/>
  <c r="J102"/>
  <c r="L102" s="1"/>
  <c r="K100"/>
  <c r="M100" s="1"/>
  <c r="BD101"/>
  <c r="BK100"/>
  <c r="AN97"/>
  <c r="AW98"/>
  <c r="AQ106"/>
  <c r="AG98"/>
  <c r="X97"/>
  <c r="BE100"/>
  <c r="Q98"/>
  <c r="I105"/>
  <c r="AU101" l="1"/>
  <c r="AT101"/>
  <c r="O105"/>
  <c r="P106"/>
  <c r="BG96"/>
  <c r="BI96" s="1"/>
  <c r="BF99"/>
  <c r="BH99" s="1"/>
  <c r="AS102"/>
  <c r="AR105"/>
  <c r="K101"/>
  <c r="M101" s="1"/>
  <c r="J104"/>
  <c r="L104" s="1"/>
  <c r="BD102"/>
  <c r="BK101"/>
  <c r="AQ107"/>
  <c r="AN98"/>
  <c r="AW99"/>
  <c r="AG99"/>
  <c r="X98"/>
  <c r="BE101"/>
  <c r="AA100"/>
  <c r="AA99"/>
  <c r="Q99"/>
  <c r="I106"/>
  <c r="AU102" l="1"/>
  <c r="AT102"/>
  <c r="O106"/>
  <c r="P107"/>
  <c r="BG97"/>
  <c r="BI97" s="1"/>
  <c r="BF100"/>
  <c r="BH100" s="1"/>
  <c r="AS103"/>
  <c r="AR106"/>
  <c r="AC95"/>
  <c r="AE95" s="1"/>
  <c r="AB98"/>
  <c r="AD98" s="1"/>
  <c r="AB99"/>
  <c r="AD99" s="1"/>
  <c r="AC96"/>
  <c r="AE96" s="1"/>
  <c r="K102"/>
  <c r="M102" s="1"/>
  <c r="J105"/>
  <c r="L105" s="1"/>
  <c r="BD103"/>
  <c r="BK102"/>
  <c r="AN99"/>
  <c r="AW100"/>
  <c r="AQ108"/>
  <c r="AG100"/>
  <c r="X99"/>
  <c r="BE102"/>
  <c r="AA101"/>
  <c r="AC97" s="1"/>
  <c r="AE97" s="1"/>
  <c r="Q100"/>
  <c r="I107"/>
  <c r="AU103" l="1"/>
  <c r="AT103"/>
  <c r="O107"/>
  <c r="P108"/>
  <c r="BG98"/>
  <c r="BI98" s="1"/>
  <c r="BF101"/>
  <c r="BH101" s="1"/>
  <c r="AR107"/>
  <c r="AS104"/>
  <c r="AB100"/>
  <c r="AD100" s="1"/>
  <c r="K103"/>
  <c r="M103" s="1"/>
  <c r="J106"/>
  <c r="L106" s="1"/>
  <c r="BD104"/>
  <c r="BK103"/>
  <c r="AG101"/>
  <c r="X100"/>
  <c r="AQ109"/>
  <c r="AN100"/>
  <c r="AW101"/>
  <c r="BE103"/>
  <c r="AA102"/>
  <c r="AC98" s="1"/>
  <c r="AE98" s="1"/>
  <c r="Q101"/>
  <c r="I108"/>
  <c r="J107" s="1"/>
  <c r="L107" s="1"/>
  <c r="AU104" l="1"/>
  <c r="AT104"/>
  <c r="O108"/>
  <c r="P109"/>
  <c r="BF102"/>
  <c r="BH102" s="1"/>
  <c r="BG99"/>
  <c r="BI99" s="1"/>
  <c r="AS105"/>
  <c r="AR108"/>
  <c r="AB101"/>
  <c r="AD101" s="1"/>
  <c r="K104"/>
  <c r="M104" s="1"/>
  <c r="BD105"/>
  <c r="BK104"/>
  <c r="AN101"/>
  <c r="AW102"/>
  <c r="AQ110"/>
  <c r="AG102"/>
  <c r="X101"/>
  <c r="BE104"/>
  <c r="AA103"/>
  <c r="AC99" s="1"/>
  <c r="AE99" s="1"/>
  <c r="Q102"/>
  <c r="I109"/>
  <c r="AU105" l="1"/>
  <c r="AT105"/>
  <c r="O109"/>
  <c r="P110"/>
  <c r="BG100"/>
  <c r="BI100" s="1"/>
  <c r="BF103"/>
  <c r="BH103" s="1"/>
  <c r="AR109"/>
  <c r="AS106"/>
  <c r="AB102"/>
  <c r="AD102" s="1"/>
  <c r="J108"/>
  <c r="L108" s="1"/>
  <c r="K105"/>
  <c r="M105" s="1"/>
  <c r="BD106"/>
  <c r="BK105"/>
  <c r="AQ111"/>
  <c r="AN102"/>
  <c r="AW103"/>
  <c r="AG103"/>
  <c r="X102"/>
  <c r="BE105"/>
  <c r="BF104" s="1"/>
  <c r="BH104" s="1"/>
  <c r="AA104"/>
  <c r="AC100" s="1"/>
  <c r="AE100" s="1"/>
  <c r="Q103"/>
  <c r="I110"/>
  <c r="AU106" l="1"/>
  <c r="AT106"/>
  <c r="O110"/>
  <c r="P111"/>
  <c r="BG101"/>
  <c r="BI101" s="1"/>
  <c r="AS107"/>
  <c r="AR110"/>
  <c r="AB103"/>
  <c r="AD103" s="1"/>
  <c r="K106"/>
  <c r="M106" s="1"/>
  <c r="J109"/>
  <c r="L109" s="1"/>
  <c r="BD107"/>
  <c r="BK106"/>
  <c r="AG104"/>
  <c r="X103"/>
  <c r="AN103"/>
  <c r="AW104"/>
  <c r="AQ112"/>
  <c r="BE106"/>
  <c r="AA105"/>
  <c r="AC101" s="1"/>
  <c r="AE101" s="1"/>
  <c r="Q104"/>
  <c r="I111"/>
  <c r="J110" s="1"/>
  <c r="L110" s="1"/>
  <c r="AU107" l="1"/>
  <c r="AT107"/>
  <c r="O111"/>
  <c r="P112"/>
  <c r="BG102"/>
  <c r="BI102" s="1"/>
  <c r="BF105"/>
  <c r="BH105" s="1"/>
  <c r="AS108"/>
  <c r="AR111"/>
  <c r="AB104"/>
  <c r="AD104" s="1"/>
  <c r="K107"/>
  <c r="M107" s="1"/>
  <c r="BD108"/>
  <c r="BK107"/>
  <c r="AG105"/>
  <c r="X104"/>
  <c r="AQ113"/>
  <c r="AN104"/>
  <c r="AW105"/>
  <c r="BE107"/>
  <c r="AA106"/>
  <c r="AC102" s="1"/>
  <c r="AE102" s="1"/>
  <c r="Q105"/>
  <c r="I112"/>
  <c r="J111" s="1"/>
  <c r="L111" s="1"/>
  <c r="AU108" l="1"/>
  <c r="AT108"/>
  <c r="O112"/>
  <c r="P113"/>
  <c r="BF106"/>
  <c r="BH106" s="1"/>
  <c r="BG103"/>
  <c r="BI103" s="1"/>
  <c r="AR112"/>
  <c r="AS109"/>
  <c r="AB105"/>
  <c r="AD105" s="1"/>
  <c r="K108"/>
  <c r="M108" s="1"/>
  <c r="BD109"/>
  <c r="BK108"/>
  <c r="AG106"/>
  <c r="X105"/>
  <c r="AN105"/>
  <c r="AW106"/>
  <c r="AQ114"/>
  <c r="BE108"/>
  <c r="AA107"/>
  <c r="AC103" s="1"/>
  <c r="AE103" s="1"/>
  <c r="Q106"/>
  <c r="I113"/>
  <c r="AU109" l="1"/>
  <c r="AT109"/>
  <c r="O113"/>
  <c r="P114"/>
  <c r="BF107"/>
  <c r="BH107" s="1"/>
  <c r="BG104"/>
  <c r="BI104" s="1"/>
  <c r="AS110"/>
  <c r="AR113"/>
  <c r="AB106"/>
  <c r="AD106" s="1"/>
  <c r="K109"/>
  <c r="M109" s="1"/>
  <c r="J112"/>
  <c r="L112" s="1"/>
  <c r="BD110"/>
  <c r="BK109"/>
  <c r="AG107"/>
  <c r="X106"/>
  <c r="AQ115"/>
  <c r="AN106"/>
  <c r="AW107"/>
  <c r="BE109"/>
  <c r="AA108"/>
  <c r="AC104" s="1"/>
  <c r="AE104" s="1"/>
  <c r="Q107"/>
  <c r="I114"/>
  <c r="AU110" l="1"/>
  <c r="AT110"/>
  <c r="O114"/>
  <c r="P115"/>
  <c r="BF108"/>
  <c r="BH108" s="1"/>
  <c r="BG105"/>
  <c r="BI105" s="1"/>
  <c r="AR114"/>
  <c r="AS111"/>
  <c r="AB107"/>
  <c r="AD107" s="1"/>
  <c r="K110"/>
  <c r="M110" s="1"/>
  <c r="J113"/>
  <c r="L113" s="1"/>
  <c r="BD111"/>
  <c r="BK110"/>
  <c r="AN107"/>
  <c r="AW108"/>
  <c r="AQ116"/>
  <c r="AG108"/>
  <c r="X107"/>
  <c r="BE110"/>
  <c r="AA109"/>
  <c r="AC105" s="1"/>
  <c r="AE105" s="1"/>
  <c r="Q108"/>
  <c r="I115"/>
  <c r="AU111" l="1"/>
  <c r="AT111"/>
  <c r="O115"/>
  <c r="P116"/>
  <c r="BG106"/>
  <c r="BI106" s="1"/>
  <c r="BF109"/>
  <c r="BH109" s="1"/>
  <c r="AS112"/>
  <c r="AR115"/>
  <c r="AB108"/>
  <c r="AD108" s="1"/>
  <c r="K111"/>
  <c r="M111" s="1"/>
  <c r="J114"/>
  <c r="L114" s="1"/>
  <c r="BD112"/>
  <c r="BK111"/>
  <c r="AG109"/>
  <c r="X108"/>
  <c r="AQ117"/>
  <c r="AN108"/>
  <c r="AW109"/>
  <c r="BE111"/>
  <c r="AA110"/>
  <c r="AC106" s="1"/>
  <c r="AE106" s="1"/>
  <c r="Q109"/>
  <c r="I116"/>
  <c r="AU112" l="1"/>
  <c r="AT112"/>
  <c r="O116"/>
  <c r="P117"/>
  <c r="BG107"/>
  <c r="BI107" s="1"/>
  <c r="BF110"/>
  <c r="BH110" s="1"/>
  <c r="AS113"/>
  <c r="AR116"/>
  <c r="AB109"/>
  <c r="AD109" s="1"/>
  <c r="K112"/>
  <c r="M112" s="1"/>
  <c r="J115"/>
  <c r="L115" s="1"/>
  <c r="BD113"/>
  <c r="BK112"/>
  <c r="AN109"/>
  <c r="AW110"/>
  <c r="AQ118"/>
  <c r="AG110"/>
  <c r="X109"/>
  <c r="BE112"/>
  <c r="AA111"/>
  <c r="AC107" s="1"/>
  <c r="AE107" s="1"/>
  <c r="Q110"/>
  <c r="I117"/>
  <c r="AU113" l="1"/>
  <c r="AT113"/>
  <c r="O117"/>
  <c r="P118"/>
  <c r="BG108"/>
  <c r="BI108" s="1"/>
  <c r="BF111"/>
  <c r="BH111" s="1"/>
  <c r="AR117"/>
  <c r="AS114"/>
  <c r="AB110"/>
  <c r="AD110" s="1"/>
  <c r="K113"/>
  <c r="M113" s="1"/>
  <c r="J116"/>
  <c r="L116" s="1"/>
  <c r="BD114"/>
  <c r="BK113"/>
  <c r="AG111"/>
  <c r="X110"/>
  <c r="AQ119"/>
  <c r="AN110"/>
  <c r="AW111"/>
  <c r="BE113"/>
  <c r="Q111"/>
  <c r="I118"/>
  <c r="AU114" l="1"/>
  <c r="AT114"/>
  <c r="O118"/>
  <c r="P119"/>
  <c r="BF112"/>
  <c r="BH112" s="1"/>
  <c r="BG109"/>
  <c r="BI109" s="1"/>
  <c r="AS115"/>
  <c r="AR118"/>
  <c r="K114"/>
  <c r="M114" s="1"/>
  <c r="J117"/>
  <c r="L117" s="1"/>
  <c r="BD115"/>
  <c r="BK114"/>
  <c r="AN111"/>
  <c r="AW112"/>
  <c r="AQ120"/>
  <c r="AR119" s="1"/>
  <c r="AG112"/>
  <c r="X111"/>
  <c r="BE114"/>
  <c r="AA113"/>
  <c r="AA112"/>
  <c r="Q112"/>
  <c r="I119"/>
  <c r="AU115" l="1"/>
  <c r="AT115"/>
  <c r="O119"/>
  <c r="P120"/>
  <c r="BG110"/>
  <c r="BI110" s="1"/>
  <c r="BF113"/>
  <c r="BH113" s="1"/>
  <c r="AS116"/>
  <c r="AC109"/>
  <c r="AE109" s="1"/>
  <c r="AC108"/>
  <c r="AE108" s="1"/>
  <c r="AB112"/>
  <c r="AD112" s="1"/>
  <c r="AB111"/>
  <c r="AD111" s="1"/>
  <c r="K115"/>
  <c r="M115" s="1"/>
  <c r="J118"/>
  <c r="L118" s="1"/>
  <c r="BD116"/>
  <c r="BK115"/>
  <c r="AQ121"/>
  <c r="AN112"/>
  <c r="AW113"/>
  <c r="AG113"/>
  <c r="X112"/>
  <c r="BE115"/>
  <c r="AA114"/>
  <c r="AC110" s="1"/>
  <c r="AE110" s="1"/>
  <c r="Q113"/>
  <c r="AU116" l="1"/>
  <c r="AT116"/>
  <c r="O120"/>
  <c r="P121"/>
  <c r="BG111"/>
  <c r="BI111" s="1"/>
  <c r="BF114"/>
  <c r="BH114" s="1"/>
  <c r="AS117"/>
  <c r="AR120"/>
  <c r="AB113"/>
  <c r="AD113" s="1"/>
  <c r="BD117"/>
  <c r="BK116"/>
  <c r="AG114"/>
  <c r="X113"/>
  <c r="AN113"/>
  <c r="AW114"/>
  <c r="AQ122"/>
  <c r="BE116"/>
  <c r="AA115"/>
  <c r="AC111" s="1"/>
  <c r="AE111" s="1"/>
  <c r="Q114"/>
  <c r="I121"/>
  <c r="I120"/>
  <c r="AU117" l="1"/>
  <c r="AT117"/>
  <c r="O121"/>
  <c r="P122"/>
  <c r="BF115"/>
  <c r="BH115" s="1"/>
  <c r="BG112"/>
  <c r="BI112" s="1"/>
  <c r="AR121"/>
  <c r="AS118"/>
  <c r="AB114"/>
  <c r="AD114" s="1"/>
  <c r="K117"/>
  <c r="M117" s="1"/>
  <c r="K116"/>
  <c r="M116" s="1"/>
  <c r="J120"/>
  <c r="L120" s="1"/>
  <c r="J119"/>
  <c r="L119" s="1"/>
  <c r="BD118"/>
  <c r="BK117"/>
  <c r="AG115"/>
  <c r="X114"/>
  <c r="AN114"/>
  <c r="AW115"/>
  <c r="BE117"/>
  <c r="BF116" s="1"/>
  <c r="BH116" s="1"/>
  <c r="Q115"/>
  <c r="I122"/>
  <c r="AU118" l="1"/>
  <c r="AT118"/>
  <c r="O122"/>
  <c r="P123"/>
  <c r="BG113"/>
  <c r="BI113" s="1"/>
  <c r="K118"/>
  <c r="M118" s="1"/>
  <c r="J121"/>
  <c r="L121" s="1"/>
  <c r="BD119"/>
  <c r="BK118"/>
  <c r="AN115"/>
  <c r="AW116"/>
  <c r="AQ124"/>
  <c r="AG116"/>
  <c r="X115"/>
  <c r="AQ123"/>
  <c r="BE118"/>
  <c r="AA117"/>
  <c r="AA116"/>
  <c r="Q116"/>
  <c r="I123"/>
  <c r="O123" l="1"/>
  <c r="P124"/>
  <c r="BG114"/>
  <c r="BI114" s="1"/>
  <c r="BF117"/>
  <c r="BH117" s="1"/>
  <c r="AS120"/>
  <c r="AS119"/>
  <c r="AR122"/>
  <c r="AR123"/>
  <c r="AC113"/>
  <c r="AE113" s="1"/>
  <c r="AC112"/>
  <c r="AE112" s="1"/>
  <c r="AB115"/>
  <c r="AD115" s="1"/>
  <c r="AB116"/>
  <c r="AD116" s="1"/>
  <c r="J122"/>
  <c r="L122" s="1"/>
  <c r="K119"/>
  <c r="M119" s="1"/>
  <c r="BD120"/>
  <c r="BK119"/>
  <c r="AQ125"/>
  <c r="AN116"/>
  <c r="AW117"/>
  <c r="AG117"/>
  <c r="X116"/>
  <c r="BE119"/>
  <c r="AA118"/>
  <c r="Q117"/>
  <c r="AU119" l="1"/>
  <c r="AT119"/>
  <c r="AU120"/>
  <c r="AT120"/>
  <c r="O124"/>
  <c r="P125"/>
  <c r="BF118"/>
  <c r="BH118" s="1"/>
  <c r="BG115"/>
  <c r="BI115" s="1"/>
  <c r="AR124"/>
  <c r="AS121"/>
  <c r="AB117"/>
  <c r="AD117" s="1"/>
  <c r="AC114"/>
  <c r="AE114" s="1"/>
  <c r="BD121"/>
  <c r="BK120"/>
  <c r="AG118"/>
  <c r="X117"/>
  <c r="AN117"/>
  <c r="AW118"/>
  <c r="AQ126"/>
  <c r="BE120"/>
  <c r="AA119"/>
  <c r="Q118"/>
  <c r="I125"/>
  <c r="I124"/>
  <c r="AU121" l="1"/>
  <c r="AT121"/>
  <c r="O125"/>
  <c r="P126"/>
  <c r="BF119"/>
  <c r="BH119" s="1"/>
  <c r="BG116"/>
  <c r="BI116" s="1"/>
  <c r="AR125"/>
  <c r="AS122"/>
  <c r="AC115"/>
  <c r="AE115" s="1"/>
  <c r="AB118"/>
  <c r="AD118" s="1"/>
  <c r="K121"/>
  <c r="M121" s="1"/>
  <c r="K120"/>
  <c r="M120" s="1"/>
  <c r="J124"/>
  <c r="L124" s="1"/>
  <c r="J123"/>
  <c r="L123" s="1"/>
  <c r="BD122"/>
  <c r="BK121"/>
  <c r="AQ127"/>
  <c r="AN118"/>
  <c r="AW119"/>
  <c r="AG119"/>
  <c r="X118"/>
  <c r="BE121"/>
  <c r="AA120"/>
  <c r="Q119"/>
  <c r="AU122" l="1"/>
  <c r="AT122"/>
  <c r="O126"/>
  <c r="P127"/>
  <c r="BG117"/>
  <c r="BI117" s="1"/>
  <c r="BF120"/>
  <c r="BH120" s="1"/>
  <c r="AS123"/>
  <c r="AR126"/>
  <c r="AC116"/>
  <c r="AE116" s="1"/>
  <c r="AB119"/>
  <c r="AD119" s="1"/>
  <c r="BD123"/>
  <c r="BK122"/>
  <c r="AG120"/>
  <c r="X119"/>
  <c r="AN119"/>
  <c r="AW120"/>
  <c r="AQ128"/>
  <c r="BE122"/>
  <c r="AA121"/>
  <c r="AC117" s="1"/>
  <c r="AE117" s="1"/>
  <c r="AK31" s="1"/>
  <c r="Q120"/>
  <c r="I127"/>
  <c r="I126"/>
  <c r="AK28" l="1"/>
  <c r="AU123"/>
  <c r="AT123"/>
  <c r="AK24"/>
  <c r="AK30"/>
  <c r="AK29"/>
  <c r="AK27"/>
  <c r="AK25"/>
  <c r="AK26"/>
  <c r="O127"/>
  <c r="P128"/>
  <c r="BF121"/>
  <c r="BH121" s="1"/>
  <c r="BG118"/>
  <c r="BI118" s="1"/>
  <c r="AS124"/>
  <c r="AR127"/>
  <c r="AB120"/>
  <c r="AD120" s="1"/>
  <c r="K122"/>
  <c r="M122" s="1"/>
  <c r="J126"/>
  <c r="L126" s="1"/>
  <c r="J125"/>
  <c r="L125" s="1"/>
  <c r="K123"/>
  <c r="M123" s="1"/>
  <c r="BD124"/>
  <c r="BK123"/>
  <c r="AQ129"/>
  <c r="AN120"/>
  <c r="AW121"/>
  <c r="AG121"/>
  <c r="X120"/>
  <c r="BE123"/>
  <c r="AA122"/>
  <c r="AC118" s="1"/>
  <c r="AE118" s="1"/>
  <c r="Q121"/>
  <c r="I128"/>
  <c r="AU124" l="1"/>
  <c r="AT124"/>
  <c r="O128"/>
  <c r="P129"/>
  <c r="AK23"/>
  <c r="BF122"/>
  <c r="BH122" s="1"/>
  <c r="BG119"/>
  <c r="BI119" s="1"/>
  <c r="AS125"/>
  <c r="AR128"/>
  <c r="AB121"/>
  <c r="AD121" s="1"/>
  <c r="K124"/>
  <c r="M124" s="1"/>
  <c r="J127"/>
  <c r="L127" s="1"/>
  <c r="BD125"/>
  <c r="BK124"/>
  <c r="AG122"/>
  <c r="X121"/>
  <c r="AN121"/>
  <c r="AW122"/>
  <c r="AQ130"/>
  <c r="BE125"/>
  <c r="BE124"/>
  <c r="AA123"/>
  <c r="AC119" s="1"/>
  <c r="AE119" s="1"/>
  <c r="Q122"/>
  <c r="I129"/>
  <c r="AU125" l="1"/>
  <c r="AT125"/>
  <c r="O129"/>
  <c r="P130"/>
  <c r="BG120"/>
  <c r="BI120" s="1"/>
  <c r="BF123"/>
  <c r="BH123" s="1"/>
  <c r="BG121"/>
  <c r="BI121" s="1"/>
  <c r="BF124"/>
  <c r="BH124" s="1"/>
  <c r="AS126"/>
  <c r="AR129"/>
  <c r="AB122"/>
  <c r="AD122" s="1"/>
  <c r="K125"/>
  <c r="M125" s="1"/>
  <c r="J128"/>
  <c r="L128" s="1"/>
  <c r="BD126"/>
  <c r="BK125"/>
  <c r="AQ131"/>
  <c r="AN122"/>
  <c r="AW123"/>
  <c r="AG123"/>
  <c r="X122"/>
  <c r="BE126"/>
  <c r="BE127"/>
  <c r="AA124"/>
  <c r="AC120" s="1"/>
  <c r="AE120" s="1"/>
  <c r="Q123"/>
  <c r="I130"/>
  <c r="AU126" l="1"/>
  <c r="AT126"/>
  <c r="O130"/>
  <c r="P131"/>
  <c r="BG123"/>
  <c r="BI123" s="1"/>
  <c r="BG122"/>
  <c r="BI122" s="1"/>
  <c r="BF126"/>
  <c r="BH126" s="1"/>
  <c r="BF125"/>
  <c r="BH125" s="1"/>
  <c r="AS127"/>
  <c r="AR130"/>
  <c r="AB123"/>
  <c r="AD123" s="1"/>
  <c r="K126"/>
  <c r="M126" s="1"/>
  <c r="J129"/>
  <c r="L129" s="1"/>
  <c r="BD127"/>
  <c r="BK126"/>
  <c r="AG124"/>
  <c r="X123"/>
  <c r="AN123"/>
  <c r="AW124"/>
  <c r="BE128"/>
  <c r="AA125"/>
  <c r="AC121" s="1"/>
  <c r="AE121" s="1"/>
  <c r="Q124"/>
  <c r="I131"/>
  <c r="AU127" l="1"/>
  <c r="AT127"/>
  <c r="O131"/>
  <c r="P132"/>
  <c r="BG124"/>
  <c r="BI124" s="1"/>
  <c r="BF127"/>
  <c r="BH127" s="1"/>
  <c r="AB124"/>
  <c r="AD124" s="1"/>
  <c r="K127"/>
  <c r="M127" s="1"/>
  <c r="J130"/>
  <c r="L130" s="1"/>
  <c r="BD128"/>
  <c r="BK127"/>
  <c r="AQ133"/>
  <c r="AN124"/>
  <c r="AW125"/>
  <c r="AG125"/>
  <c r="X124"/>
  <c r="AQ132"/>
  <c r="BE129"/>
  <c r="AA126"/>
  <c r="AC122" s="1"/>
  <c r="AE122" s="1"/>
  <c r="Q125"/>
  <c r="I132"/>
  <c r="O132" l="1"/>
  <c r="P133"/>
  <c r="BG125"/>
  <c r="BI125" s="1"/>
  <c r="BF128"/>
  <c r="BH128" s="1"/>
  <c r="AS128"/>
  <c r="AR132"/>
  <c r="AR131"/>
  <c r="AS129"/>
  <c r="AB125"/>
  <c r="AD125" s="1"/>
  <c r="K128"/>
  <c r="M128" s="1"/>
  <c r="J131"/>
  <c r="L131" s="1"/>
  <c r="BD129"/>
  <c r="BK128"/>
  <c r="AG126"/>
  <c r="X125"/>
  <c r="AN125"/>
  <c r="AW126"/>
  <c r="AQ134"/>
  <c r="BE130"/>
  <c r="AA127"/>
  <c r="AC123" s="1"/>
  <c r="AE123" s="1"/>
  <c r="Q126"/>
  <c r="I133"/>
  <c r="AU128" l="1"/>
  <c r="AT128"/>
  <c r="AU129"/>
  <c r="AT129"/>
  <c r="O133"/>
  <c r="P134"/>
  <c r="BG126"/>
  <c r="BI126" s="1"/>
  <c r="BF129"/>
  <c r="BH129" s="1"/>
  <c r="AS130"/>
  <c r="AR133"/>
  <c r="AB126"/>
  <c r="AD126" s="1"/>
  <c r="K129"/>
  <c r="M129" s="1"/>
  <c r="J132"/>
  <c r="L132" s="1"/>
  <c r="BD130"/>
  <c r="BK129"/>
  <c r="AG127"/>
  <c r="X126"/>
  <c r="AQ135"/>
  <c r="AN126"/>
  <c r="AW127"/>
  <c r="BE131"/>
  <c r="AA128"/>
  <c r="AC124" s="1"/>
  <c r="AE124" s="1"/>
  <c r="Q127"/>
  <c r="I134"/>
  <c r="J133" s="1"/>
  <c r="L133" s="1"/>
  <c r="AU130" l="1"/>
  <c r="AT130"/>
  <c r="O134"/>
  <c r="P135"/>
  <c r="BG127"/>
  <c r="BI127" s="1"/>
  <c r="BF130"/>
  <c r="BH130" s="1"/>
  <c r="AS131"/>
  <c r="AR134"/>
  <c r="AB127"/>
  <c r="AD127" s="1"/>
  <c r="K130"/>
  <c r="M130" s="1"/>
  <c r="BD131"/>
  <c r="BK130"/>
  <c r="AG128"/>
  <c r="X127"/>
  <c r="AN127"/>
  <c r="AW128"/>
  <c r="AQ136"/>
  <c r="BE132"/>
  <c r="Q128"/>
  <c r="I135"/>
  <c r="J134" s="1"/>
  <c r="L134" s="1"/>
  <c r="AU131" l="1"/>
  <c r="AT131"/>
  <c r="O135"/>
  <c r="P136"/>
  <c r="BG128"/>
  <c r="BI128" s="1"/>
  <c r="BF131"/>
  <c r="BH131" s="1"/>
  <c r="AS132"/>
  <c r="AR135"/>
  <c r="K131"/>
  <c r="M131" s="1"/>
  <c r="BD132"/>
  <c r="BK131"/>
  <c r="AQ137"/>
  <c r="AN128"/>
  <c r="AW129"/>
  <c r="AG129"/>
  <c r="X128"/>
  <c r="BE133"/>
  <c r="AA130"/>
  <c r="AA129"/>
  <c r="Q129"/>
  <c r="I136"/>
  <c r="AU132" l="1"/>
  <c r="AT132"/>
  <c r="O136"/>
  <c r="P137"/>
  <c r="BF132"/>
  <c r="BH132" s="1"/>
  <c r="BG129"/>
  <c r="BI129" s="1"/>
  <c r="AS133"/>
  <c r="AR136"/>
  <c r="AC125"/>
  <c r="AE125" s="1"/>
  <c r="AB128"/>
  <c r="AD128" s="1"/>
  <c r="AB129"/>
  <c r="AC126"/>
  <c r="AE126" s="1"/>
  <c r="AD129"/>
  <c r="J135"/>
  <c r="L135" s="1"/>
  <c r="K132"/>
  <c r="M132" s="1"/>
  <c r="BD133"/>
  <c r="BK132"/>
  <c r="AG130"/>
  <c r="X129"/>
  <c r="AN129"/>
  <c r="AW130"/>
  <c r="AQ138"/>
  <c r="BE134"/>
  <c r="AA131"/>
  <c r="AC127" s="1"/>
  <c r="AE127" s="1"/>
  <c r="Q130"/>
  <c r="I137"/>
  <c r="AU133" l="1"/>
  <c r="AT133"/>
  <c r="O137"/>
  <c r="P138"/>
  <c r="BG130"/>
  <c r="BI130" s="1"/>
  <c r="BF133"/>
  <c r="BH133" s="1"/>
  <c r="AS134"/>
  <c r="AR137"/>
  <c r="AB130"/>
  <c r="AD130" s="1"/>
  <c r="K133"/>
  <c r="M133" s="1"/>
  <c r="J136"/>
  <c r="L136" s="1"/>
  <c r="BD134"/>
  <c r="BK133"/>
  <c r="AG131"/>
  <c r="X130"/>
  <c r="AQ139"/>
  <c r="AN130"/>
  <c r="AW131"/>
  <c r="BE135"/>
  <c r="AA132"/>
  <c r="AC128" s="1"/>
  <c r="AE128" s="1"/>
  <c r="Q131"/>
  <c r="AU134" l="1"/>
  <c r="AT134"/>
  <c r="O138"/>
  <c r="P139"/>
  <c r="BG131"/>
  <c r="BI131" s="1"/>
  <c r="BF134"/>
  <c r="BH134" s="1"/>
  <c r="AS135"/>
  <c r="AR138"/>
  <c r="AB131"/>
  <c r="AD131" s="1"/>
  <c r="BD135"/>
  <c r="BK134"/>
  <c r="AN131"/>
  <c r="AW132"/>
  <c r="AQ140"/>
  <c r="AG132"/>
  <c r="X131"/>
  <c r="BE136"/>
  <c r="AA133"/>
  <c r="AC129" s="1"/>
  <c r="AE129" s="1"/>
  <c r="Q132"/>
  <c r="I139"/>
  <c r="I138"/>
  <c r="AU135" l="1"/>
  <c r="AT135"/>
  <c r="O139"/>
  <c r="P140"/>
  <c r="BG132"/>
  <c r="BI132" s="1"/>
  <c r="BF135"/>
  <c r="BH135" s="1"/>
  <c r="AS136"/>
  <c r="AR139"/>
  <c r="AB132"/>
  <c r="AD132" s="1"/>
  <c r="K134"/>
  <c r="M134" s="1"/>
  <c r="J138"/>
  <c r="L138" s="1"/>
  <c r="J137"/>
  <c r="L137" s="1"/>
  <c r="K135"/>
  <c r="M135" s="1"/>
  <c r="BD136"/>
  <c r="BK135"/>
  <c r="AG133"/>
  <c r="X132"/>
  <c r="AQ141"/>
  <c r="AN132"/>
  <c r="AW133"/>
  <c r="BE137"/>
  <c r="Q133"/>
  <c r="I140"/>
  <c r="AU136" l="1"/>
  <c r="AT136"/>
  <c r="O140"/>
  <c r="P141"/>
  <c r="BG133"/>
  <c r="BI133" s="1"/>
  <c r="BF136"/>
  <c r="BH136" s="1"/>
  <c r="AS137"/>
  <c r="AR140"/>
  <c r="K136"/>
  <c r="M136" s="1"/>
  <c r="J139"/>
  <c r="L139" s="1"/>
  <c r="BD137"/>
  <c r="BK136"/>
  <c r="AN133"/>
  <c r="AW134"/>
  <c r="AQ142"/>
  <c r="AG134"/>
  <c r="X133"/>
  <c r="BE138"/>
  <c r="AA135"/>
  <c r="AA134"/>
  <c r="Q134"/>
  <c r="I141"/>
  <c r="AU137" l="1"/>
  <c r="AT137"/>
  <c r="O141"/>
  <c r="P142"/>
  <c r="BG134"/>
  <c r="BI134" s="1"/>
  <c r="BF137"/>
  <c r="BH137" s="1"/>
  <c r="AR141"/>
  <c r="AS138"/>
  <c r="AC130"/>
  <c r="AE130" s="1"/>
  <c r="AB133"/>
  <c r="AD133" s="1"/>
  <c r="AB134"/>
  <c r="AC131"/>
  <c r="AE131" s="1"/>
  <c r="AD134"/>
  <c r="K137"/>
  <c r="M137" s="1"/>
  <c r="J140"/>
  <c r="L140" s="1"/>
  <c r="BD138"/>
  <c r="BK137"/>
  <c r="AG135"/>
  <c r="X134"/>
  <c r="AQ143"/>
  <c r="AN134"/>
  <c r="AW135"/>
  <c r="BE139"/>
  <c r="AA136"/>
  <c r="Q135"/>
  <c r="I142"/>
  <c r="AU138" l="1"/>
  <c r="AT138"/>
  <c r="O142"/>
  <c r="P143"/>
  <c r="BF138"/>
  <c r="BH138" s="1"/>
  <c r="BG135"/>
  <c r="BI135" s="1"/>
  <c r="AS139"/>
  <c r="AR142"/>
  <c r="AB135"/>
  <c r="AD135" s="1"/>
  <c r="AC132"/>
  <c r="AE132" s="1"/>
  <c r="K138"/>
  <c r="M138" s="1"/>
  <c r="J141"/>
  <c r="L141" s="1"/>
  <c r="BD139"/>
  <c r="BK138"/>
  <c r="AN135"/>
  <c r="AW136"/>
  <c r="AQ144"/>
  <c r="AG136"/>
  <c r="X135"/>
  <c r="BE140"/>
  <c r="AA137"/>
  <c r="AB136" s="1"/>
  <c r="AD136" s="1"/>
  <c r="Q136"/>
  <c r="AU139" l="1"/>
  <c r="AT139"/>
  <c r="O143"/>
  <c r="P144"/>
  <c r="BG136"/>
  <c r="BI136" s="1"/>
  <c r="BF139"/>
  <c r="BH139" s="1"/>
  <c r="AS140"/>
  <c r="AR143"/>
  <c r="AC133"/>
  <c r="AE133" s="1"/>
  <c r="BD140"/>
  <c r="BK139"/>
  <c r="AG137"/>
  <c r="X136"/>
  <c r="AQ145"/>
  <c r="AN136"/>
  <c r="AW137"/>
  <c r="BE141"/>
  <c r="AA138"/>
  <c r="AC134" s="1"/>
  <c r="AE134" s="1"/>
  <c r="Q137"/>
  <c r="I144"/>
  <c r="I143"/>
  <c r="AU140" l="1"/>
  <c r="AT140"/>
  <c r="O144"/>
  <c r="P145"/>
  <c r="BG137"/>
  <c r="BI137" s="1"/>
  <c r="BF140"/>
  <c r="BH140" s="1"/>
  <c r="AS141"/>
  <c r="AR144"/>
  <c r="AB137"/>
  <c r="AD137" s="1"/>
  <c r="K139"/>
  <c r="M139" s="1"/>
  <c r="J143"/>
  <c r="L143" s="1"/>
  <c r="J142"/>
  <c r="L142" s="1"/>
  <c r="K140"/>
  <c r="M140" s="1"/>
  <c r="BD141"/>
  <c r="BK140"/>
  <c r="AG138"/>
  <c r="X137"/>
  <c r="AN137"/>
  <c r="AW138"/>
  <c r="BE142"/>
  <c r="AA139"/>
  <c r="AC135" s="1"/>
  <c r="AE135" s="1"/>
  <c r="Q138"/>
  <c r="I145"/>
  <c r="AU141" l="1"/>
  <c r="AT141"/>
  <c r="O145"/>
  <c r="P146"/>
  <c r="BG138"/>
  <c r="BI138" s="1"/>
  <c r="BF141"/>
  <c r="BH141" s="1"/>
  <c r="AB138"/>
  <c r="AD138" s="1"/>
  <c r="K141"/>
  <c r="M141" s="1"/>
  <c r="J144"/>
  <c r="L144" s="1"/>
  <c r="BD142"/>
  <c r="BK141"/>
  <c r="AN138"/>
  <c r="AW139"/>
  <c r="AG139"/>
  <c r="X138"/>
  <c r="AQ146"/>
  <c r="BE143"/>
  <c r="AA140"/>
  <c r="AC136" s="1"/>
  <c r="AE136" s="1"/>
  <c r="Q139"/>
  <c r="I146"/>
  <c r="J145" s="1"/>
  <c r="L145" s="1"/>
  <c r="O146" l="1"/>
  <c r="P147"/>
  <c r="BG139"/>
  <c r="BI139" s="1"/>
  <c r="BF142"/>
  <c r="BH142" s="1"/>
  <c r="AS142"/>
  <c r="AR145"/>
  <c r="AB139"/>
  <c r="AD139" s="1"/>
  <c r="K142"/>
  <c r="M142" s="1"/>
  <c r="BD143"/>
  <c r="BK142"/>
  <c r="AN139"/>
  <c r="AW140"/>
  <c r="AQ148"/>
  <c r="AG140"/>
  <c r="X139"/>
  <c r="AQ147"/>
  <c r="BE144"/>
  <c r="AA141"/>
  <c r="AC137" s="1"/>
  <c r="AE137" s="1"/>
  <c r="Q140"/>
  <c r="I147"/>
  <c r="AU142" l="1"/>
  <c r="AT142"/>
  <c r="O147"/>
  <c r="P148"/>
  <c r="BF143"/>
  <c r="BH143" s="1"/>
  <c r="BG140"/>
  <c r="BI140" s="1"/>
  <c r="AS143"/>
  <c r="AR147"/>
  <c r="AS144"/>
  <c r="AR146"/>
  <c r="AB140"/>
  <c r="AD140" s="1"/>
  <c r="K143"/>
  <c r="M143" s="1"/>
  <c r="J146"/>
  <c r="L146" s="1"/>
  <c r="BD144"/>
  <c r="BK143"/>
  <c r="AG141"/>
  <c r="X140"/>
  <c r="AQ149"/>
  <c r="AN140"/>
  <c r="AW141"/>
  <c r="BE145"/>
  <c r="AA142"/>
  <c r="AC138" s="1"/>
  <c r="AE138" s="1"/>
  <c r="Q141"/>
  <c r="I148"/>
  <c r="AU144" l="1"/>
  <c r="AT144"/>
  <c r="AU143"/>
  <c r="AT143"/>
  <c r="O148"/>
  <c r="P149"/>
  <c r="BG141"/>
  <c r="BI141" s="1"/>
  <c r="BF144"/>
  <c r="BH144" s="1"/>
  <c r="AS145"/>
  <c r="AR148"/>
  <c r="AB141"/>
  <c r="AD141" s="1"/>
  <c r="K144"/>
  <c r="M144" s="1"/>
  <c r="J147"/>
  <c r="L147" s="1"/>
  <c r="BD145"/>
  <c r="BK144"/>
  <c r="AN141"/>
  <c r="AW142"/>
  <c r="AG142"/>
  <c r="X141"/>
  <c r="BE146"/>
  <c r="Q142"/>
  <c r="I149"/>
  <c r="AU145" l="1"/>
  <c r="AT145"/>
  <c r="O149"/>
  <c r="P150"/>
  <c r="BG142"/>
  <c r="BI142" s="1"/>
  <c r="BF145"/>
  <c r="BH145" s="1"/>
  <c r="K145"/>
  <c r="M145" s="1"/>
  <c r="J148"/>
  <c r="L148" s="1"/>
  <c r="BD146"/>
  <c r="BK145"/>
  <c r="AQ151"/>
  <c r="AG143"/>
  <c r="X142"/>
  <c r="AN142"/>
  <c r="AW143"/>
  <c r="AQ150"/>
  <c r="BE147"/>
  <c r="AA144"/>
  <c r="AA143"/>
  <c r="Q143"/>
  <c r="I150"/>
  <c r="J149" s="1"/>
  <c r="L149" s="1"/>
  <c r="O150" l="1"/>
  <c r="P151"/>
  <c r="BF146"/>
  <c r="BH146" s="1"/>
  <c r="BG143"/>
  <c r="BI143" s="1"/>
  <c r="AS147"/>
  <c r="AS146"/>
  <c r="AR149"/>
  <c r="AR150"/>
  <c r="AC139"/>
  <c r="AE139" s="1"/>
  <c r="AB142"/>
  <c r="AD142" s="1"/>
  <c r="AB143"/>
  <c r="AC140"/>
  <c r="AE140" s="1"/>
  <c r="AD143"/>
  <c r="K146"/>
  <c r="M146" s="1"/>
  <c r="BD147"/>
  <c r="BK146"/>
  <c r="AG144"/>
  <c r="X143"/>
  <c r="AQ152"/>
  <c r="AN143"/>
  <c r="AW144"/>
  <c r="BE148"/>
  <c r="AA145"/>
  <c r="AC141" s="1"/>
  <c r="AE141" s="1"/>
  <c r="Q144"/>
  <c r="AU147" l="1"/>
  <c r="AT147"/>
  <c r="AU146"/>
  <c r="AT146"/>
  <c r="O151"/>
  <c r="P152"/>
  <c r="BG144"/>
  <c r="BI144" s="1"/>
  <c r="BF147"/>
  <c r="BH147" s="1"/>
  <c r="AS148"/>
  <c r="AR151"/>
  <c r="AB144"/>
  <c r="AD144" s="1"/>
  <c r="BD148"/>
  <c r="BK147"/>
  <c r="AN144"/>
  <c r="AW145"/>
  <c r="AG145"/>
  <c r="X144"/>
  <c r="BE149"/>
  <c r="AA146"/>
  <c r="AC142" s="1"/>
  <c r="AE142" s="1"/>
  <c r="Q145"/>
  <c r="I152"/>
  <c r="I151"/>
  <c r="AU148" l="1"/>
  <c r="AT148"/>
  <c r="O152"/>
  <c r="P153"/>
  <c r="BG145"/>
  <c r="BI145" s="1"/>
  <c r="BF148"/>
  <c r="BH148" s="1"/>
  <c r="AB145"/>
  <c r="AD145" s="1"/>
  <c r="K148"/>
  <c r="M148" s="1"/>
  <c r="K147"/>
  <c r="M147" s="1"/>
  <c r="J151"/>
  <c r="L151" s="1"/>
  <c r="J150"/>
  <c r="L150" s="1"/>
  <c r="BD149"/>
  <c r="BK148"/>
  <c r="AQ154"/>
  <c r="AN145"/>
  <c r="AW146"/>
  <c r="AG146"/>
  <c r="X145"/>
  <c r="AQ153"/>
  <c r="BE150"/>
  <c r="Q146"/>
  <c r="I153"/>
  <c r="O153" l="1"/>
  <c r="P154"/>
  <c r="BG146"/>
  <c r="BI146" s="1"/>
  <c r="BF149"/>
  <c r="BH149" s="1"/>
  <c r="AS149"/>
  <c r="AR153"/>
  <c r="AR152"/>
  <c r="AS150"/>
  <c r="K149"/>
  <c r="M149" s="1"/>
  <c r="J152"/>
  <c r="L152" s="1"/>
  <c r="BD150"/>
  <c r="BK149"/>
  <c r="AG147"/>
  <c r="X146"/>
  <c r="AN146"/>
  <c r="AW147"/>
  <c r="AQ155"/>
  <c r="BE151"/>
  <c r="AA148"/>
  <c r="AA147"/>
  <c r="Q147"/>
  <c r="I154"/>
  <c r="AU149" l="1"/>
  <c r="AT149"/>
  <c r="AU150"/>
  <c r="AT150"/>
  <c r="O154"/>
  <c r="P155"/>
  <c r="BG147"/>
  <c r="BI147" s="1"/>
  <c r="BF150"/>
  <c r="BH150" s="1"/>
  <c r="AR154"/>
  <c r="AS151"/>
  <c r="AC143"/>
  <c r="AE143" s="1"/>
  <c r="AB146"/>
  <c r="AD146" s="1"/>
  <c r="AB147"/>
  <c r="AC144"/>
  <c r="AE144" s="1"/>
  <c r="AD147"/>
  <c r="K150"/>
  <c r="M150" s="1"/>
  <c r="J153"/>
  <c r="L153" s="1"/>
  <c r="BD151"/>
  <c r="BK150"/>
  <c r="AN147"/>
  <c r="AW148"/>
  <c r="AQ156"/>
  <c r="AG148"/>
  <c r="X147"/>
  <c r="BE152"/>
  <c r="Q148"/>
  <c r="I155"/>
  <c r="AU151" l="1"/>
  <c r="AT151"/>
  <c r="O155"/>
  <c r="P156"/>
  <c r="BG148"/>
  <c r="BI148" s="1"/>
  <c r="BF151"/>
  <c r="BH151" s="1"/>
  <c r="AS152"/>
  <c r="AR155"/>
  <c r="K151"/>
  <c r="M151" s="1"/>
  <c r="J154"/>
  <c r="L154" s="1"/>
  <c r="BD152"/>
  <c r="BK151"/>
  <c r="AG149"/>
  <c r="X148"/>
  <c r="AQ157"/>
  <c r="AN148"/>
  <c r="AW149"/>
  <c r="BE153"/>
  <c r="AA150"/>
  <c r="AA149"/>
  <c r="Q149"/>
  <c r="I156"/>
  <c r="AU152" l="1"/>
  <c r="AT152"/>
  <c r="O156"/>
  <c r="P157"/>
  <c r="BG149"/>
  <c r="BI149" s="1"/>
  <c r="BF152"/>
  <c r="BH152" s="1"/>
  <c r="AS153"/>
  <c r="AR156"/>
  <c r="AC145"/>
  <c r="AE145" s="1"/>
  <c r="AB149"/>
  <c r="AC146"/>
  <c r="AE146" s="1"/>
  <c r="AB148"/>
  <c r="AD148" s="1"/>
  <c r="AD149"/>
  <c r="J155"/>
  <c r="L155" s="1"/>
  <c r="K152"/>
  <c r="M152" s="1"/>
  <c r="BD153"/>
  <c r="BK152"/>
  <c r="AN149"/>
  <c r="AW150"/>
  <c r="AQ158"/>
  <c r="AR157" s="1"/>
  <c r="AG150"/>
  <c r="X149"/>
  <c r="BE154"/>
  <c r="AA151"/>
  <c r="Q150"/>
  <c r="I157"/>
  <c r="AU153" l="1"/>
  <c r="AT153"/>
  <c r="O157"/>
  <c r="P158"/>
  <c r="BG150"/>
  <c r="BI150" s="1"/>
  <c r="BF153"/>
  <c r="BH153" s="1"/>
  <c r="AS154"/>
  <c r="AB150"/>
  <c r="AD150" s="1"/>
  <c r="AC147"/>
  <c r="AE147" s="1"/>
  <c r="K153"/>
  <c r="M153" s="1"/>
  <c r="J156"/>
  <c r="L156" s="1"/>
  <c r="BD154"/>
  <c r="BK153"/>
  <c r="AQ159"/>
  <c r="AG151"/>
  <c r="X150"/>
  <c r="AN150"/>
  <c r="AW151"/>
  <c r="BE155"/>
  <c r="AA152"/>
  <c r="Q151"/>
  <c r="AU154" l="1"/>
  <c r="AT154"/>
  <c r="O158"/>
  <c r="P159"/>
  <c r="BF154"/>
  <c r="BH154" s="1"/>
  <c r="BG151"/>
  <c r="BI151" s="1"/>
  <c r="AS155"/>
  <c r="AR158"/>
  <c r="AB151"/>
  <c r="AD151" s="1"/>
  <c r="AC148"/>
  <c r="AE148" s="1"/>
  <c r="BD155"/>
  <c r="BK154"/>
  <c r="AN151"/>
  <c r="AW152"/>
  <c r="AG152"/>
  <c r="X151"/>
  <c r="AQ160"/>
  <c r="BE156"/>
  <c r="AA153"/>
  <c r="AB152" s="1"/>
  <c r="AD152" s="1"/>
  <c r="Q152"/>
  <c r="I159"/>
  <c r="I158"/>
  <c r="AU155" l="1"/>
  <c r="AT155"/>
  <c r="P160"/>
  <c r="O159"/>
  <c r="BG152"/>
  <c r="BI152" s="1"/>
  <c r="BF155"/>
  <c r="BH155" s="1"/>
  <c r="AS156"/>
  <c r="AR159"/>
  <c r="AC149"/>
  <c r="AE149" s="1"/>
  <c r="K154"/>
  <c r="M154" s="1"/>
  <c r="J158"/>
  <c r="L158" s="1"/>
  <c r="J157"/>
  <c r="L157" s="1"/>
  <c r="K155"/>
  <c r="M155" s="1"/>
  <c r="BD156"/>
  <c r="BK155"/>
  <c r="AG153"/>
  <c r="X152"/>
  <c r="AQ161"/>
  <c r="AN152"/>
  <c r="AW153"/>
  <c r="BE157"/>
  <c r="AA154"/>
  <c r="Q153"/>
  <c r="I160"/>
  <c r="AU156" l="1"/>
  <c r="AT156"/>
  <c r="O160"/>
  <c r="P161"/>
  <c r="BF156"/>
  <c r="BH156" s="1"/>
  <c r="BG153"/>
  <c r="BI153" s="1"/>
  <c r="AS157"/>
  <c r="AR160"/>
  <c r="AC150"/>
  <c r="AE150" s="1"/>
  <c r="AB153"/>
  <c r="AD153" s="1"/>
  <c r="K156"/>
  <c r="M156" s="1"/>
  <c r="J159"/>
  <c r="L159" s="1"/>
  <c r="BD157"/>
  <c r="BK156"/>
  <c r="AN153"/>
  <c r="AW154"/>
  <c r="AQ162"/>
  <c r="AG154"/>
  <c r="X153"/>
  <c r="BE158"/>
  <c r="Q154"/>
  <c r="I161"/>
  <c r="AU157" l="1"/>
  <c r="AT157"/>
  <c r="O161"/>
  <c r="P162"/>
  <c r="BG154"/>
  <c r="BI154" s="1"/>
  <c r="BF157"/>
  <c r="BH157" s="1"/>
  <c r="AS158"/>
  <c r="AR161"/>
  <c r="J160"/>
  <c r="L160" s="1"/>
  <c r="K157"/>
  <c r="M157" s="1"/>
  <c r="BD158"/>
  <c r="BK157"/>
  <c r="AG155"/>
  <c r="X154"/>
  <c r="AQ163"/>
  <c r="AN154"/>
  <c r="AW155"/>
  <c r="BE159"/>
  <c r="AA156"/>
  <c r="AA155"/>
  <c r="Q155"/>
  <c r="I162"/>
  <c r="AU158" l="1"/>
  <c r="AT158"/>
  <c r="P163"/>
  <c r="O162"/>
  <c r="BG155"/>
  <c r="BI155" s="1"/>
  <c r="BF158"/>
  <c r="BH158" s="1"/>
  <c r="AS159"/>
  <c r="AR162"/>
  <c r="AC152"/>
  <c r="AE152" s="1"/>
  <c r="AC151"/>
  <c r="AE151" s="1"/>
  <c r="AB154"/>
  <c r="AD154" s="1"/>
  <c r="AB155"/>
  <c r="AD155" s="1"/>
  <c r="J161"/>
  <c r="L161" s="1"/>
  <c r="K158"/>
  <c r="M158" s="1"/>
  <c r="BD159"/>
  <c r="BK158"/>
  <c r="AN155"/>
  <c r="AW156"/>
  <c r="AG156"/>
  <c r="X155"/>
  <c r="AQ164"/>
  <c r="BE160"/>
  <c r="AA157"/>
  <c r="AC153" s="1"/>
  <c r="AE153" s="1"/>
  <c r="Q156"/>
  <c r="I163"/>
  <c r="J162" s="1"/>
  <c r="L162" s="1"/>
  <c r="AU159" l="1"/>
  <c r="AT159"/>
  <c r="O163"/>
  <c r="P164"/>
  <c r="BG156"/>
  <c r="BI156" s="1"/>
  <c r="BF159"/>
  <c r="BH159" s="1"/>
  <c r="AR163"/>
  <c r="AS160"/>
  <c r="AB156"/>
  <c r="AD156" s="1"/>
  <c r="K159"/>
  <c r="M159" s="1"/>
  <c r="BD160"/>
  <c r="BK159"/>
  <c r="AG157"/>
  <c r="X156"/>
  <c r="AQ165"/>
  <c r="AR164" s="1"/>
  <c r="AN156"/>
  <c r="AW157"/>
  <c r="BE161"/>
  <c r="Q157"/>
  <c r="I164"/>
  <c r="AU160" l="1"/>
  <c r="AT160"/>
  <c r="O164"/>
  <c r="P165"/>
  <c r="BG157"/>
  <c r="BI157" s="1"/>
  <c r="BF160"/>
  <c r="BH160" s="1"/>
  <c r="AS161"/>
  <c r="K160"/>
  <c r="M160" s="1"/>
  <c r="J163"/>
  <c r="L163" s="1"/>
  <c r="BD161"/>
  <c r="BK160"/>
  <c r="AN157"/>
  <c r="AW158"/>
  <c r="AQ166"/>
  <c r="AG158"/>
  <c r="X157"/>
  <c r="BE162"/>
  <c r="AA159"/>
  <c r="AA158"/>
  <c r="Q158"/>
  <c r="I165"/>
  <c r="AU161" l="1"/>
  <c r="AT161"/>
  <c r="P166"/>
  <c r="O165"/>
  <c r="BG158"/>
  <c r="BI158" s="1"/>
  <c r="BF161"/>
  <c r="BH161" s="1"/>
  <c r="AS162"/>
  <c r="AR165"/>
  <c r="AC155"/>
  <c r="AE155" s="1"/>
  <c r="AC154"/>
  <c r="AE154" s="1"/>
  <c r="AB157"/>
  <c r="AD157" s="1"/>
  <c r="AB158"/>
  <c r="AD158" s="1"/>
  <c r="K161"/>
  <c r="M161" s="1"/>
  <c r="J164"/>
  <c r="L164" s="1"/>
  <c r="BD162"/>
  <c r="BK161"/>
  <c r="AG159"/>
  <c r="X158"/>
  <c r="AQ167"/>
  <c r="AN158"/>
  <c r="AW159"/>
  <c r="BE163"/>
  <c r="AA160"/>
  <c r="Q159"/>
  <c r="I166"/>
  <c r="AU162" l="1"/>
  <c r="AT162"/>
  <c r="O166"/>
  <c r="P167"/>
  <c r="BG159"/>
  <c r="BI159" s="1"/>
  <c r="BF162"/>
  <c r="BH162" s="1"/>
  <c r="AR166"/>
  <c r="AS163"/>
  <c r="AB159"/>
  <c r="AD159" s="1"/>
  <c r="AC156"/>
  <c r="AE156" s="1"/>
  <c r="K162"/>
  <c r="M162" s="1"/>
  <c r="J165"/>
  <c r="L165" s="1"/>
  <c r="BD163"/>
  <c r="BK162"/>
  <c r="AN159"/>
  <c r="AW160"/>
  <c r="AG160"/>
  <c r="X159"/>
  <c r="AQ168"/>
  <c r="AR167" s="1"/>
  <c r="BE164"/>
  <c r="AA161"/>
  <c r="Q160"/>
  <c r="I167"/>
  <c r="AU163" l="1"/>
  <c r="AT163"/>
  <c r="O167"/>
  <c r="P168"/>
  <c r="BG160"/>
  <c r="BI160" s="1"/>
  <c r="BF163"/>
  <c r="BH163" s="1"/>
  <c r="AS164"/>
  <c r="AB160"/>
  <c r="AD160" s="1"/>
  <c r="AC157"/>
  <c r="AE157" s="1"/>
  <c r="K163"/>
  <c r="M163" s="1"/>
  <c r="J166"/>
  <c r="L166" s="1"/>
  <c r="BD164"/>
  <c r="BK163"/>
  <c r="AQ169"/>
  <c r="AN160"/>
  <c r="AW161"/>
  <c r="AG161"/>
  <c r="X160"/>
  <c r="BE165"/>
  <c r="AA162"/>
  <c r="AB161" s="1"/>
  <c r="AD161" s="1"/>
  <c r="Q161"/>
  <c r="AU164" l="1"/>
  <c r="AT164"/>
  <c r="P169"/>
  <c r="O168"/>
  <c r="BG161"/>
  <c r="BI161" s="1"/>
  <c r="BF164"/>
  <c r="BH164" s="1"/>
  <c r="AS165"/>
  <c r="AR168"/>
  <c r="AC158"/>
  <c r="AE158" s="1"/>
  <c r="BD165"/>
  <c r="BK164"/>
  <c r="AG162"/>
  <c r="X161"/>
  <c r="AN161"/>
  <c r="AW162"/>
  <c r="AQ170"/>
  <c r="BE166"/>
  <c r="BF165" s="1"/>
  <c r="BH165" s="1"/>
  <c r="AA163"/>
  <c r="AC159" s="1"/>
  <c r="AE159" s="1"/>
  <c r="Q162"/>
  <c r="I169"/>
  <c r="I168"/>
  <c r="AU165" l="1"/>
  <c r="AT165"/>
  <c r="O169"/>
  <c r="P170"/>
  <c r="BG162"/>
  <c r="BI162" s="1"/>
  <c r="AS166"/>
  <c r="AR169"/>
  <c r="AB162"/>
  <c r="AD162" s="1"/>
  <c r="K164"/>
  <c r="M164" s="1"/>
  <c r="J168"/>
  <c r="L168" s="1"/>
  <c r="J167"/>
  <c r="L167" s="1"/>
  <c r="K165"/>
  <c r="M165" s="1"/>
  <c r="BD166"/>
  <c r="BK165"/>
  <c r="AQ171"/>
  <c r="AN162"/>
  <c r="AW163"/>
  <c r="AG163"/>
  <c r="X162"/>
  <c r="BE167"/>
  <c r="AA164"/>
  <c r="AC160" s="1"/>
  <c r="AE160" s="1"/>
  <c r="Q163"/>
  <c r="I170"/>
  <c r="AU166" l="1"/>
  <c r="AT166"/>
  <c r="O170"/>
  <c r="P171"/>
  <c r="BG163"/>
  <c r="BI163" s="1"/>
  <c r="BF166"/>
  <c r="BH166" s="1"/>
  <c r="AS167"/>
  <c r="AR170"/>
  <c r="AB163"/>
  <c r="AD163" s="1"/>
  <c r="K166"/>
  <c r="M166" s="1"/>
  <c r="J169"/>
  <c r="L169" s="1"/>
  <c r="BD167"/>
  <c r="BK166"/>
  <c r="AG164"/>
  <c r="X163"/>
  <c r="AN163"/>
  <c r="AW164"/>
  <c r="AQ172"/>
  <c r="BE168"/>
  <c r="AA165"/>
  <c r="AC161" s="1"/>
  <c r="AE161" s="1"/>
  <c r="Q164"/>
  <c r="I171"/>
  <c r="AU167" l="1"/>
  <c r="AT167"/>
  <c r="P172"/>
  <c r="O171"/>
  <c r="BG164"/>
  <c r="BI164" s="1"/>
  <c r="BF167"/>
  <c r="BH167" s="1"/>
  <c r="AS168"/>
  <c r="AR171"/>
  <c r="AB164"/>
  <c r="AD164" s="1"/>
  <c r="J170"/>
  <c r="L170" s="1"/>
  <c r="K167"/>
  <c r="M167" s="1"/>
  <c r="BD168"/>
  <c r="BK167"/>
  <c r="AN164"/>
  <c r="AW165"/>
  <c r="AQ173"/>
  <c r="AG165"/>
  <c r="X164"/>
  <c r="BE169"/>
  <c r="BF168" s="1"/>
  <c r="BH168" s="1"/>
  <c r="AA166"/>
  <c r="AC162" s="1"/>
  <c r="AE162" s="1"/>
  <c r="Q165"/>
  <c r="I172"/>
  <c r="AU168" l="1"/>
  <c r="AT168"/>
  <c r="O172"/>
  <c r="P173"/>
  <c r="BG165"/>
  <c r="BI165" s="1"/>
  <c r="AS169"/>
  <c r="AR172"/>
  <c r="AB165"/>
  <c r="AD165" s="1"/>
  <c r="K168"/>
  <c r="M168" s="1"/>
  <c r="J171"/>
  <c r="L171" s="1"/>
  <c r="BD169"/>
  <c r="BK168"/>
  <c r="AG166"/>
  <c r="X165"/>
  <c r="AQ174"/>
  <c r="AN165"/>
  <c r="AW166"/>
  <c r="BE170"/>
  <c r="AA167"/>
  <c r="AC163" s="1"/>
  <c r="AE163" s="1"/>
  <c r="Q166"/>
  <c r="I173"/>
  <c r="AU169" l="1"/>
  <c r="AT169"/>
  <c r="O173"/>
  <c r="P174"/>
  <c r="BG166"/>
  <c r="BI166" s="1"/>
  <c r="BF169"/>
  <c r="BH169" s="1"/>
  <c r="AS170"/>
  <c r="AR173"/>
  <c r="AB166"/>
  <c r="AD166" s="1"/>
  <c r="J172"/>
  <c r="L172" s="1"/>
  <c r="K169"/>
  <c r="M169" s="1"/>
  <c r="BD170"/>
  <c r="BK169"/>
  <c r="AN166"/>
  <c r="AW167"/>
  <c r="AQ175"/>
  <c r="AG167"/>
  <c r="X166"/>
  <c r="BE171"/>
  <c r="AA168"/>
  <c r="AC164" s="1"/>
  <c r="AE164" s="1"/>
  <c r="Q167"/>
  <c r="I174"/>
  <c r="AU170" l="1"/>
  <c r="AT170"/>
  <c r="P175"/>
  <c r="O174"/>
  <c r="BG167"/>
  <c r="BI167" s="1"/>
  <c r="BF170"/>
  <c r="BH170" s="1"/>
  <c r="AS171"/>
  <c r="AR174"/>
  <c r="AB167"/>
  <c r="AD167" s="1"/>
  <c r="K170"/>
  <c r="M170" s="1"/>
  <c r="J173"/>
  <c r="L173" s="1"/>
  <c r="BD171"/>
  <c r="BK170"/>
  <c r="AQ176"/>
  <c r="AN167"/>
  <c r="AW168"/>
  <c r="AG168"/>
  <c r="X167"/>
  <c r="BE172"/>
  <c r="BF171" s="1"/>
  <c r="BH171" s="1"/>
  <c r="AA169"/>
  <c r="AC165" s="1"/>
  <c r="AE165" s="1"/>
  <c r="Q168"/>
  <c r="I175"/>
  <c r="AU171" l="1"/>
  <c r="AT171"/>
  <c r="O175"/>
  <c r="P176"/>
  <c r="BG168"/>
  <c r="BI168" s="1"/>
  <c r="AS172"/>
  <c r="AR175"/>
  <c r="AB168"/>
  <c r="AD168" s="1"/>
  <c r="J174"/>
  <c r="L174" s="1"/>
  <c r="K171"/>
  <c r="M171" s="1"/>
  <c r="BD172"/>
  <c r="BK171"/>
  <c r="AG169"/>
  <c r="X168"/>
  <c r="AQ177"/>
  <c r="AN168"/>
  <c r="AW169"/>
  <c r="BE173"/>
  <c r="Q169"/>
  <c r="I176"/>
  <c r="AU172" l="1"/>
  <c r="AT172"/>
  <c r="O176"/>
  <c r="P177"/>
  <c r="BG169"/>
  <c r="BI169" s="1"/>
  <c r="BF172"/>
  <c r="BH172" s="1"/>
  <c r="AS173"/>
  <c r="AR176"/>
  <c r="J175"/>
  <c r="L175" s="1"/>
  <c r="K172"/>
  <c r="M172" s="1"/>
  <c r="BD173"/>
  <c r="BK172"/>
  <c r="AN169"/>
  <c r="AW170"/>
  <c r="AQ178"/>
  <c r="AG170"/>
  <c r="X169"/>
  <c r="BE174"/>
  <c r="AA171"/>
  <c r="AA170"/>
  <c r="Q170"/>
  <c r="I177"/>
  <c r="AU173" l="1"/>
  <c r="AT173"/>
  <c r="P178"/>
  <c r="O177"/>
  <c r="BG170"/>
  <c r="BI170" s="1"/>
  <c r="BF173"/>
  <c r="BH173" s="1"/>
  <c r="AR177"/>
  <c r="AS174"/>
  <c r="AC167"/>
  <c r="AE167" s="1"/>
  <c r="AC166"/>
  <c r="AE166" s="1"/>
  <c r="AB170"/>
  <c r="AD170" s="1"/>
  <c r="AB169"/>
  <c r="AD169" s="1"/>
  <c r="K173"/>
  <c r="M173" s="1"/>
  <c r="J176"/>
  <c r="L176" s="1"/>
  <c r="BD174"/>
  <c r="BK173"/>
  <c r="AG171"/>
  <c r="X170"/>
  <c r="AN170"/>
  <c r="AW171"/>
  <c r="BE175"/>
  <c r="AA172"/>
  <c r="AC168" s="1"/>
  <c r="AE168" s="1"/>
  <c r="Q171"/>
  <c r="AU174" l="1"/>
  <c r="AT174"/>
  <c r="O178"/>
  <c r="P179"/>
  <c r="BG171"/>
  <c r="BI171" s="1"/>
  <c r="BF174"/>
  <c r="BH174" s="1"/>
  <c r="AB171"/>
  <c r="AD171" s="1"/>
  <c r="BD175"/>
  <c r="BK174"/>
  <c r="AQ180"/>
  <c r="AN171"/>
  <c r="AW172"/>
  <c r="AG172"/>
  <c r="X171"/>
  <c r="AQ179"/>
  <c r="BE176"/>
  <c r="AA173"/>
  <c r="AC169" s="1"/>
  <c r="AE169" s="1"/>
  <c r="Q172"/>
  <c r="I179"/>
  <c r="I178"/>
  <c r="O179" l="1"/>
  <c r="P180"/>
  <c r="BG172"/>
  <c r="BI172" s="1"/>
  <c r="BF175"/>
  <c r="BH175" s="1"/>
  <c r="AS175"/>
  <c r="AR179"/>
  <c r="AR178"/>
  <c r="AS176"/>
  <c r="AB172"/>
  <c r="AD172" s="1"/>
  <c r="K175"/>
  <c r="M175" s="1"/>
  <c r="K174"/>
  <c r="M174" s="1"/>
  <c r="J178"/>
  <c r="L178" s="1"/>
  <c r="J177"/>
  <c r="L177" s="1"/>
  <c r="BD176"/>
  <c r="BK175"/>
  <c r="AG173"/>
  <c r="X172"/>
  <c r="AN172"/>
  <c r="AW173"/>
  <c r="AQ181"/>
  <c r="AR180" s="1"/>
  <c r="BE177"/>
  <c r="AA174"/>
  <c r="AC170" s="1"/>
  <c r="AE170" s="1"/>
  <c r="Q173"/>
  <c r="I180"/>
  <c r="J179" s="1"/>
  <c r="L179" s="1"/>
  <c r="AU175" l="1"/>
  <c r="AT175"/>
  <c r="AU176"/>
  <c r="AT176"/>
  <c r="P181"/>
  <c r="O180"/>
  <c r="BG173"/>
  <c r="BI173" s="1"/>
  <c r="BF176"/>
  <c r="BH176" s="1"/>
  <c r="AS177"/>
  <c r="AB173"/>
  <c r="AD173" s="1"/>
  <c r="K176"/>
  <c r="M176" s="1"/>
  <c r="BD177"/>
  <c r="BK176"/>
  <c r="AN173"/>
  <c r="AW174"/>
  <c r="AG174"/>
  <c r="X173"/>
  <c r="BE178"/>
  <c r="AA175"/>
  <c r="AC171" s="1"/>
  <c r="AE171" s="1"/>
  <c r="Q174"/>
  <c r="I181"/>
  <c r="AU177" l="1"/>
  <c r="AT177"/>
  <c r="O181"/>
  <c r="P182"/>
  <c r="BG174"/>
  <c r="BI174" s="1"/>
  <c r="BF177"/>
  <c r="BH177" s="1"/>
  <c r="AB174"/>
  <c r="AD174" s="1"/>
  <c r="K177"/>
  <c r="M177" s="1"/>
  <c r="J180"/>
  <c r="L180" s="1"/>
  <c r="BD178"/>
  <c r="BK177"/>
  <c r="AG175"/>
  <c r="X174"/>
  <c r="AQ183"/>
  <c r="AN174"/>
  <c r="AW175"/>
  <c r="AQ182"/>
  <c r="BE179"/>
  <c r="AA176"/>
  <c r="AC172" s="1"/>
  <c r="AE172" s="1"/>
  <c r="Q175"/>
  <c r="I182"/>
  <c r="O182" l="1"/>
  <c r="P183"/>
  <c r="BG175"/>
  <c r="BI175" s="1"/>
  <c r="BF178"/>
  <c r="BH178" s="1"/>
  <c r="AS178"/>
  <c r="AR181"/>
  <c r="AR182"/>
  <c r="AS179"/>
  <c r="AB175"/>
  <c r="AD175" s="1"/>
  <c r="J181"/>
  <c r="L181" s="1"/>
  <c r="K178"/>
  <c r="M178" s="1"/>
  <c r="BD179"/>
  <c r="BK178"/>
  <c r="AQ184"/>
  <c r="AG176"/>
  <c r="X175"/>
  <c r="AN175"/>
  <c r="AW176"/>
  <c r="BE180"/>
  <c r="AA177"/>
  <c r="AC173" s="1"/>
  <c r="AE173" s="1"/>
  <c r="Q176"/>
  <c r="I183"/>
  <c r="AU178" l="1"/>
  <c r="AT178"/>
  <c r="AU179"/>
  <c r="AT179"/>
  <c r="P184"/>
  <c r="O183"/>
  <c r="BG176"/>
  <c r="BI176" s="1"/>
  <c r="BF179"/>
  <c r="BH179" s="1"/>
  <c r="AS180"/>
  <c r="AR183"/>
  <c r="AB176"/>
  <c r="AD176" s="1"/>
  <c r="K179"/>
  <c r="M179" s="1"/>
  <c r="J182"/>
  <c r="L182" s="1"/>
  <c r="BD180"/>
  <c r="BK179"/>
  <c r="AG177"/>
  <c r="X176"/>
  <c r="AN176"/>
  <c r="AW177"/>
  <c r="AQ185"/>
  <c r="BE181"/>
  <c r="BF180" s="1"/>
  <c r="BH180" s="1"/>
  <c r="AA178"/>
  <c r="AC174" s="1"/>
  <c r="AE174" s="1"/>
  <c r="Q177"/>
  <c r="I184"/>
  <c r="AU180" l="1"/>
  <c r="AT180"/>
  <c r="O184"/>
  <c r="P185"/>
  <c r="BG177"/>
  <c r="BI177" s="1"/>
  <c r="AS181"/>
  <c r="AR184"/>
  <c r="AB177"/>
  <c r="AD177" s="1"/>
  <c r="K180"/>
  <c r="M180" s="1"/>
  <c r="J183"/>
  <c r="L183" s="1"/>
  <c r="BD181"/>
  <c r="BK180"/>
  <c r="AG178"/>
  <c r="X177"/>
  <c r="AQ186"/>
  <c r="AN177"/>
  <c r="AW178"/>
  <c r="BE182"/>
  <c r="AA179"/>
  <c r="AC175" s="1"/>
  <c r="AE175" s="1"/>
  <c r="Q178"/>
  <c r="I185"/>
  <c r="AU181" l="1"/>
  <c r="AT181"/>
  <c r="O185"/>
  <c r="P186"/>
  <c r="BG178"/>
  <c r="BI178" s="1"/>
  <c r="BF181"/>
  <c r="BH181" s="1"/>
  <c r="AS182"/>
  <c r="AR185"/>
  <c r="AB178"/>
  <c r="AD178" s="1"/>
  <c r="K181"/>
  <c r="M181" s="1"/>
  <c r="J184"/>
  <c r="L184" s="1"/>
  <c r="BD182"/>
  <c r="BK181"/>
  <c r="AN178"/>
  <c r="AW179"/>
  <c r="AQ187"/>
  <c r="AG179"/>
  <c r="X178"/>
  <c r="BE183"/>
  <c r="AA180"/>
  <c r="AC176" s="1"/>
  <c r="AE176" s="1"/>
  <c r="Q179"/>
  <c r="I186"/>
  <c r="AU182" l="1"/>
  <c r="AT182"/>
  <c r="P187"/>
  <c r="O186"/>
  <c r="BG179"/>
  <c r="BI179" s="1"/>
  <c r="BF182"/>
  <c r="BH182" s="1"/>
  <c r="AR186"/>
  <c r="AS183"/>
  <c r="AB179"/>
  <c r="AD179" s="1"/>
  <c r="K182"/>
  <c r="M182" s="1"/>
  <c r="J185"/>
  <c r="L185" s="1"/>
  <c r="BD183"/>
  <c r="BK182"/>
  <c r="AG180"/>
  <c r="X179"/>
  <c r="AQ188"/>
  <c r="AR187" s="1"/>
  <c r="AN179"/>
  <c r="AW180"/>
  <c r="BE184"/>
  <c r="BF183" s="1"/>
  <c r="BH183" s="1"/>
  <c r="AA181"/>
  <c r="AC177" s="1"/>
  <c r="AE177" s="1"/>
  <c r="Q180"/>
  <c r="I187"/>
  <c r="AU183" l="1"/>
  <c r="AT183"/>
  <c r="O187"/>
  <c r="P188"/>
  <c r="BG180"/>
  <c r="BI180" s="1"/>
  <c r="AS184"/>
  <c r="AB180"/>
  <c r="AD180" s="1"/>
  <c r="K183"/>
  <c r="M183" s="1"/>
  <c r="J186"/>
  <c r="L186" s="1"/>
  <c r="BD184"/>
  <c r="BK183"/>
  <c r="AN180"/>
  <c r="AW181"/>
  <c r="AQ189"/>
  <c r="AG181"/>
  <c r="X180"/>
  <c r="BE185"/>
  <c r="AA182"/>
  <c r="AC178" s="1"/>
  <c r="AE178" s="1"/>
  <c r="Q181"/>
  <c r="I188"/>
  <c r="AU184" l="1"/>
  <c r="AT184"/>
  <c r="O188"/>
  <c r="P189"/>
  <c r="BF184"/>
  <c r="BH184" s="1"/>
  <c r="BG181"/>
  <c r="BI181" s="1"/>
  <c r="AS185"/>
  <c r="AR188"/>
  <c r="AB181"/>
  <c r="AD181" s="1"/>
  <c r="K184"/>
  <c r="M184" s="1"/>
  <c r="J187"/>
  <c r="L187" s="1"/>
  <c r="BD185"/>
  <c r="BK184"/>
  <c r="AG182"/>
  <c r="X181"/>
  <c r="AQ190"/>
  <c r="AN181"/>
  <c r="AW182"/>
  <c r="BE186"/>
  <c r="AA183"/>
  <c r="AC179" s="1"/>
  <c r="AE179" s="1"/>
  <c r="Q182"/>
  <c r="I189"/>
  <c r="AU185" l="1"/>
  <c r="AT185"/>
  <c r="P190"/>
  <c r="O189"/>
  <c r="BG182"/>
  <c r="BI182" s="1"/>
  <c r="BF185"/>
  <c r="BH185" s="1"/>
  <c r="AS186"/>
  <c r="AR189"/>
  <c r="AB182"/>
  <c r="AD182" s="1"/>
  <c r="J188"/>
  <c r="L188" s="1"/>
  <c r="K185"/>
  <c r="M185" s="1"/>
  <c r="BD186"/>
  <c r="BK185"/>
  <c r="AQ191"/>
  <c r="AG183"/>
  <c r="X182"/>
  <c r="AN182"/>
  <c r="AW183"/>
  <c r="BE187"/>
  <c r="Q183"/>
  <c r="I190"/>
  <c r="AU186" l="1"/>
  <c r="AT186"/>
  <c r="O190"/>
  <c r="P191"/>
  <c r="BG183"/>
  <c r="BI183" s="1"/>
  <c r="BF186"/>
  <c r="BH186" s="1"/>
  <c r="AS187"/>
  <c r="AR190"/>
  <c r="K186"/>
  <c r="M186" s="1"/>
  <c r="J189"/>
  <c r="L189" s="1"/>
  <c r="BD187"/>
  <c r="BK186"/>
  <c r="AN183"/>
  <c r="AW184"/>
  <c r="AQ192"/>
  <c r="AG184"/>
  <c r="X183"/>
  <c r="BE188"/>
  <c r="AA185"/>
  <c r="AA184"/>
  <c r="Q184"/>
  <c r="I191"/>
  <c r="AU187" l="1"/>
  <c r="AT187"/>
  <c r="O191"/>
  <c r="P192"/>
  <c r="BG184"/>
  <c r="BI184" s="1"/>
  <c r="BF187"/>
  <c r="BH187" s="1"/>
  <c r="AS188"/>
  <c r="AR191"/>
  <c r="AC181"/>
  <c r="AE181" s="1"/>
  <c r="AC180"/>
  <c r="AE180" s="1"/>
  <c r="AB184"/>
  <c r="AD184" s="1"/>
  <c r="AB183"/>
  <c r="AD183" s="1"/>
  <c r="K187"/>
  <c r="M187" s="1"/>
  <c r="J190"/>
  <c r="L190" s="1"/>
  <c r="BD188"/>
  <c r="BK187"/>
  <c r="AG185"/>
  <c r="X184"/>
  <c r="AQ193"/>
  <c r="AN184"/>
  <c r="AW185"/>
  <c r="BE189"/>
  <c r="AA186"/>
  <c r="AC182" s="1"/>
  <c r="AE182" s="1"/>
  <c r="Q185"/>
  <c r="I192"/>
  <c r="AU188" l="1"/>
  <c r="AT188"/>
  <c r="P193"/>
  <c r="O192"/>
  <c r="BF188"/>
  <c r="BH188" s="1"/>
  <c r="BG185"/>
  <c r="BI185" s="1"/>
  <c r="AS189"/>
  <c r="AR192"/>
  <c r="AB185"/>
  <c r="AD185" s="1"/>
  <c r="J191"/>
  <c r="L191" s="1"/>
  <c r="K188"/>
  <c r="M188" s="1"/>
  <c r="BD189"/>
  <c r="BK188"/>
  <c r="AN185"/>
  <c r="AW186"/>
  <c r="AQ194"/>
  <c r="AG186"/>
  <c r="X185"/>
  <c r="BE190"/>
  <c r="BF189" s="1"/>
  <c r="BH189" s="1"/>
  <c r="AA187"/>
  <c r="AC183" s="1"/>
  <c r="AE183" s="1"/>
  <c r="Q186"/>
  <c r="I193"/>
  <c r="AU189" l="1"/>
  <c r="AT189"/>
  <c r="O193"/>
  <c r="P194"/>
  <c r="BG186"/>
  <c r="BI186" s="1"/>
  <c r="AS190"/>
  <c r="AR193"/>
  <c r="AB186"/>
  <c r="AD186" s="1"/>
  <c r="K189"/>
  <c r="M189" s="1"/>
  <c r="J192"/>
  <c r="L192" s="1"/>
  <c r="BD190"/>
  <c r="BK189"/>
  <c r="AG187"/>
  <c r="X186"/>
  <c r="AQ195"/>
  <c r="AN186"/>
  <c r="AW187"/>
  <c r="BE191"/>
  <c r="AA188"/>
  <c r="AC184" s="1"/>
  <c r="AE184" s="1"/>
  <c r="Q187"/>
  <c r="AU190" l="1"/>
  <c r="AT190"/>
  <c r="O194"/>
  <c r="P195"/>
  <c r="BG187"/>
  <c r="BI187" s="1"/>
  <c r="BF190"/>
  <c r="BH190" s="1"/>
  <c r="AS191"/>
  <c r="AR194"/>
  <c r="AB187"/>
  <c r="AD187" s="1"/>
  <c r="BD191"/>
  <c r="BK190"/>
  <c r="AN187"/>
  <c r="AW188"/>
  <c r="AG188"/>
  <c r="X187"/>
  <c r="BE192"/>
  <c r="Q188"/>
  <c r="I195"/>
  <c r="I194"/>
  <c r="AU191" l="1"/>
  <c r="AT191"/>
  <c r="P196"/>
  <c r="O195"/>
  <c r="BG188"/>
  <c r="BI188" s="1"/>
  <c r="BF191"/>
  <c r="BH191" s="1"/>
  <c r="K191"/>
  <c r="M191" s="1"/>
  <c r="K190"/>
  <c r="M190" s="1"/>
  <c r="J194"/>
  <c r="L194" s="1"/>
  <c r="J193"/>
  <c r="L193" s="1"/>
  <c r="BD192"/>
  <c r="BK191"/>
  <c r="AQ197"/>
  <c r="AN188"/>
  <c r="AW189"/>
  <c r="AG189"/>
  <c r="X188"/>
  <c r="AQ196"/>
  <c r="BE193"/>
  <c r="AA190"/>
  <c r="AA189"/>
  <c r="Q189"/>
  <c r="I196"/>
  <c r="J195" s="1"/>
  <c r="L195" s="1"/>
  <c r="O196" l="1"/>
  <c r="P197"/>
  <c r="BG189"/>
  <c r="BI189" s="1"/>
  <c r="BF192"/>
  <c r="BH192" s="1"/>
  <c r="AS193"/>
  <c r="AS192"/>
  <c r="AR195"/>
  <c r="AR196"/>
  <c r="AC186"/>
  <c r="AE186" s="1"/>
  <c r="AC185"/>
  <c r="AE185" s="1"/>
  <c r="AB188"/>
  <c r="AD188" s="1"/>
  <c r="AB189"/>
  <c r="AD189" s="1"/>
  <c r="K192"/>
  <c r="M192" s="1"/>
  <c r="BD193"/>
  <c r="BK192"/>
  <c r="AN189"/>
  <c r="AW190"/>
  <c r="AG190"/>
  <c r="X189"/>
  <c r="AQ198"/>
  <c r="BE194"/>
  <c r="BF193" s="1"/>
  <c r="BH193" s="1"/>
  <c r="AA191"/>
  <c r="Q190"/>
  <c r="I197"/>
  <c r="AU193" l="1"/>
  <c r="AT193"/>
  <c r="AU192"/>
  <c r="AT192"/>
  <c r="O197"/>
  <c r="P198"/>
  <c r="BG190"/>
  <c r="BI190" s="1"/>
  <c r="AS194"/>
  <c r="AR197"/>
  <c r="AB190"/>
  <c r="AD190" s="1"/>
  <c r="AC187"/>
  <c r="AE187" s="1"/>
  <c r="K193"/>
  <c r="M193" s="1"/>
  <c r="J196"/>
  <c r="L196" s="1"/>
  <c r="BD194"/>
  <c r="BK193"/>
  <c r="AN190"/>
  <c r="AW191"/>
  <c r="AQ199"/>
  <c r="AG191"/>
  <c r="X190"/>
  <c r="BE195"/>
  <c r="AA192"/>
  <c r="Q191"/>
  <c r="I198"/>
  <c r="AU194" l="1"/>
  <c r="AT194"/>
  <c r="P199"/>
  <c r="O198"/>
  <c r="BF194"/>
  <c r="BH194" s="1"/>
  <c r="BG191"/>
  <c r="BI191" s="1"/>
  <c r="AS195"/>
  <c r="AR198"/>
  <c r="AB191"/>
  <c r="AD191" s="1"/>
  <c r="AC188"/>
  <c r="AE188" s="1"/>
  <c r="J197"/>
  <c r="L197" s="1"/>
  <c r="K194"/>
  <c r="M194" s="1"/>
  <c r="BD195"/>
  <c r="BK194"/>
  <c r="AG192"/>
  <c r="X191"/>
  <c r="AQ200"/>
  <c r="AN191"/>
  <c r="AW192"/>
  <c r="BE196"/>
  <c r="AA193"/>
  <c r="AC189" s="1"/>
  <c r="AE189" s="1"/>
  <c r="Q192"/>
  <c r="I199"/>
  <c r="AU195" l="1"/>
  <c r="AT195"/>
  <c r="O199"/>
  <c r="P200"/>
  <c r="BG192"/>
  <c r="BI192" s="1"/>
  <c r="BF195"/>
  <c r="BH195" s="1"/>
  <c r="AS196"/>
  <c r="AR199"/>
  <c r="AB192"/>
  <c r="AD192" s="1"/>
  <c r="K195"/>
  <c r="M195" s="1"/>
  <c r="J198"/>
  <c r="L198" s="1"/>
  <c r="BD196"/>
  <c r="BK195"/>
  <c r="AN192"/>
  <c r="AW193"/>
  <c r="AG193"/>
  <c r="X192"/>
  <c r="AQ201"/>
  <c r="BE197"/>
  <c r="AA194"/>
  <c r="AC190" s="1"/>
  <c r="AE190" s="1"/>
  <c r="Q193"/>
  <c r="I200"/>
  <c r="AU196" l="1"/>
  <c r="AT196"/>
  <c r="O200"/>
  <c r="P201"/>
  <c r="BG193"/>
  <c r="BI193" s="1"/>
  <c r="BF196"/>
  <c r="BH196" s="1"/>
  <c r="AR200"/>
  <c r="AS197"/>
  <c r="AB193"/>
  <c r="AD193" s="1"/>
  <c r="K196"/>
  <c r="M196" s="1"/>
  <c r="J199"/>
  <c r="L199" s="1"/>
  <c r="BD197"/>
  <c r="BK196"/>
  <c r="AG194"/>
  <c r="X193"/>
  <c r="AN193"/>
  <c r="AW194"/>
  <c r="AQ202"/>
  <c r="AR201" s="1"/>
  <c r="BE198"/>
  <c r="AA195"/>
  <c r="AC191" s="1"/>
  <c r="AE191" s="1"/>
  <c r="Q194"/>
  <c r="I201"/>
  <c r="AU197" l="1"/>
  <c r="AT197"/>
  <c r="P202"/>
  <c r="O201"/>
  <c r="BF197"/>
  <c r="BH197" s="1"/>
  <c r="BG194"/>
  <c r="BI194" s="1"/>
  <c r="AS198"/>
  <c r="AB194"/>
  <c r="AD194" s="1"/>
  <c r="J200"/>
  <c r="L200" s="1"/>
  <c r="K197"/>
  <c r="M197" s="1"/>
  <c r="BD198"/>
  <c r="BK197"/>
  <c r="AQ203"/>
  <c r="AG195"/>
  <c r="X194"/>
  <c r="AN194"/>
  <c r="AW195"/>
  <c r="BE199"/>
  <c r="AA196"/>
  <c r="AC192" s="1"/>
  <c r="AE192" s="1"/>
  <c r="Q195"/>
  <c r="I202"/>
  <c r="AU198" l="1"/>
  <c r="AT198"/>
  <c r="O202"/>
  <c r="P203"/>
  <c r="BG195"/>
  <c r="BI195" s="1"/>
  <c r="BF198"/>
  <c r="BH198" s="1"/>
  <c r="AS199"/>
  <c r="AR202"/>
  <c r="AB195"/>
  <c r="AD195" s="1"/>
  <c r="K198"/>
  <c r="M198" s="1"/>
  <c r="J201"/>
  <c r="L201" s="1"/>
  <c r="BD199"/>
  <c r="BK198"/>
  <c r="AN195"/>
  <c r="AW196"/>
  <c r="AG196"/>
  <c r="X195"/>
  <c r="BE200"/>
  <c r="AA197"/>
  <c r="AC193" s="1"/>
  <c r="AE193" s="1"/>
  <c r="Q196"/>
  <c r="I203"/>
  <c r="AU199" l="1"/>
  <c r="AT199"/>
  <c r="O203"/>
  <c r="P204"/>
  <c r="BG196"/>
  <c r="BI196" s="1"/>
  <c r="BF199"/>
  <c r="BH199" s="1"/>
  <c r="AB196"/>
  <c r="AD196" s="1"/>
  <c r="J202"/>
  <c r="L202" s="1"/>
  <c r="K199"/>
  <c r="M199" s="1"/>
  <c r="BD200"/>
  <c r="BK199"/>
  <c r="X196"/>
  <c r="AG197"/>
  <c r="AQ205"/>
  <c r="AN196"/>
  <c r="AW197"/>
  <c r="AQ204"/>
  <c r="BE201"/>
  <c r="AA198"/>
  <c r="AC194" s="1"/>
  <c r="AE194" s="1"/>
  <c r="Q197"/>
  <c r="P205" l="1"/>
  <c r="O204"/>
  <c r="BG197"/>
  <c r="BI197" s="1"/>
  <c r="BF200"/>
  <c r="BH200" s="1"/>
  <c r="AS200"/>
  <c r="AR203"/>
  <c r="AR204"/>
  <c r="AS201"/>
  <c r="AB197"/>
  <c r="AD197" s="1"/>
  <c r="BD201"/>
  <c r="BK200"/>
  <c r="AQ206"/>
  <c r="AR205" s="1"/>
  <c r="X197"/>
  <c r="AG198"/>
  <c r="AN197"/>
  <c r="AW198"/>
  <c r="BE202"/>
  <c r="AA199"/>
  <c r="AC195" s="1"/>
  <c r="AE195" s="1"/>
  <c r="Q198"/>
  <c r="I205"/>
  <c r="I204"/>
  <c r="AU200" l="1"/>
  <c r="AT200"/>
  <c r="AU201"/>
  <c r="AT201"/>
  <c r="O205"/>
  <c r="P206"/>
  <c r="BG198"/>
  <c r="BI198" s="1"/>
  <c r="BF201"/>
  <c r="BH201" s="1"/>
  <c r="AS202"/>
  <c r="AB198"/>
  <c r="AD198" s="1"/>
  <c r="K200"/>
  <c r="M200" s="1"/>
  <c r="J204"/>
  <c r="L204" s="1"/>
  <c r="J203"/>
  <c r="L203" s="1"/>
  <c r="K201"/>
  <c r="M201" s="1"/>
  <c r="BD202"/>
  <c r="BK201"/>
  <c r="AN198"/>
  <c r="AW199"/>
  <c r="X198"/>
  <c r="AG199"/>
  <c r="AQ207"/>
  <c r="BE203"/>
  <c r="AA200"/>
  <c r="AC196" s="1"/>
  <c r="AE196" s="1"/>
  <c r="Q199"/>
  <c r="I206"/>
  <c r="AU202" l="1"/>
  <c r="AT202"/>
  <c r="O206"/>
  <c r="P207"/>
  <c r="BG199"/>
  <c r="BI199" s="1"/>
  <c r="BF202"/>
  <c r="BH202" s="1"/>
  <c r="AS203"/>
  <c r="AR206"/>
  <c r="AB199"/>
  <c r="AD199" s="1"/>
  <c r="K202"/>
  <c r="M202" s="1"/>
  <c r="J205"/>
  <c r="L205" s="1"/>
  <c r="BD203"/>
  <c r="BK202"/>
  <c r="X199"/>
  <c r="AG200"/>
  <c r="AN199"/>
  <c r="AW200"/>
  <c r="BE204"/>
  <c r="AA201"/>
  <c r="AC197" s="1"/>
  <c r="AE197" s="1"/>
  <c r="Q200"/>
  <c r="I207"/>
  <c r="AU203" l="1"/>
  <c r="AT203"/>
  <c r="P208"/>
  <c r="O207"/>
  <c r="BG200"/>
  <c r="BI200" s="1"/>
  <c r="BF203"/>
  <c r="BH203" s="1"/>
  <c r="AB200"/>
  <c r="AD200" s="1"/>
  <c r="K203"/>
  <c r="M203" s="1"/>
  <c r="J206"/>
  <c r="L206" s="1"/>
  <c r="BD204"/>
  <c r="BK203"/>
  <c r="AQ209"/>
  <c r="AN200"/>
  <c r="AW201"/>
  <c r="X200"/>
  <c r="AG201"/>
  <c r="AQ208"/>
  <c r="BE205"/>
  <c r="AA202"/>
  <c r="AC198" s="1"/>
  <c r="AE198" s="1"/>
  <c r="Q201"/>
  <c r="I208"/>
  <c r="O208" l="1"/>
  <c r="P209"/>
  <c r="BG201"/>
  <c r="BI201" s="1"/>
  <c r="BF204"/>
  <c r="BH204" s="1"/>
  <c r="AS204"/>
  <c r="AR207"/>
  <c r="AR208"/>
  <c r="AS205"/>
  <c r="AB201"/>
  <c r="AD201" s="1"/>
  <c r="K204"/>
  <c r="M204" s="1"/>
  <c r="J207"/>
  <c r="L207" s="1"/>
  <c r="BD205"/>
  <c r="BK204"/>
  <c r="AN201"/>
  <c r="AW202"/>
  <c r="X201"/>
  <c r="AG202"/>
  <c r="AQ210"/>
  <c r="BE206"/>
  <c r="AA203"/>
  <c r="AC199" s="1"/>
  <c r="AE199" s="1"/>
  <c r="Q202"/>
  <c r="I209"/>
  <c r="AU204" l="1"/>
  <c r="AT204"/>
  <c r="AU205"/>
  <c r="AT205"/>
  <c r="O209"/>
  <c r="P210"/>
  <c r="BG202"/>
  <c r="BI202" s="1"/>
  <c r="BF205"/>
  <c r="BH205" s="1"/>
  <c r="AS206"/>
  <c r="AR209"/>
  <c r="AB202"/>
  <c r="AD202" s="1"/>
  <c r="K205"/>
  <c r="M205" s="1"/>
  <c r="J208"/>
  <c r="L208" s="1"/>
  <c r="BD206"/>
  <c r="BK205"/>
  <c r="AN202"/>
  <c r="AW203"/>
  <c r="X202"/>
  <c r="AG203"/>
  <c r="BE207"/>
  <c r="AA204"/>
  <c r="AC200" s="1"/>
  <c r="AE200" s="1"/>
  <c r="Q203"/>
  <c r="I210"/>
  <c r="AU206" l="1"/>
  <c r="AT206"/>
  <c r="P211"/>
  <c r="O210"/>
  <c r="BG203"/>
  <c r="BI203" s="1"/>
  <c r="BF206"/>
  <c r="BH206" s="1"/>
  <c r="AB203"/>
  <c r="AD203" s="1"/>
  <c r="K206"/>
  <c r="M206" s="1"/>
  <c r="J209"/>
  <c r="L209" s="1"/>
  <c r="BD207"/>
  <c r="BK206"/>
  <c r="X203"/>
  <c r="AG204"/>
  <c r="AQ212"/>
  <c r="AN203"/>
  <c r="AW204"/>
  <c r="AQ211"/>
  <c r="BE208"/>
  <c r="AA205"/>
  <c r="AC201" s="1"/>
  <c r="AE201" s="1"/>
  <c r="Q204"/>
  <c r="I211"/>
  <c r="O211" l="1"/>
  <c r="P212"/>
  <c r="BG204"/>
  <c r="BI204" s="1"/>
  <c r="BF207"/>
  <c r="BH207" s="1"/>
  <c r="AS207"/>
  <c r="AR210"/>
  <c r="AR211"/>
  <c r="AS208"/>
  <c r="AB204"/>
  <c r="AD204" s="1"/>
  <c r="K207"/>
  <c r="M207" s="1"/>
  <c r="J210"/>
  <c r="L210" s="1"/>
  <c r="BD208"/>
  <c r="BK207"/>
  <c r="AQ213"/>
  <c r="X204"/>
  <c r="AG205"/>
  <c r="AN204"/>
  <c r="AW205"/>
  <c r="BE209"/>
  <c r="Q205"/>
  <c r="I212"/>
  <c r="AU207" l="1"/>
  <c r="AT207"/>
  <c r="AU208"/>
  <c r="AT208"/>
  <c r="O212"/>
  <c r="P213"/>
  <c r="BG205"/>
  <c r="BI205" s="1"/>
  <c r="BF208"/>
  <c r="BH208" s="1"/>
  <c r="AS209"/>
  <c r="AR212"/>
  <c r="K208"/>
  <c r="M208" s="1"/>
  <c r="J211"/>
  <c r="L211" s="1"/>
  <c r="BD209"/>
  <c r="BK208"/>
  <c r="AN205"/>
  <c r="AW206"/>
  <c r="X205"/>
  <c r="AG206"/>
  <c r="AQ214"/>
  <c r="BE210"/>
  <c r="AA208"/>
  <c r="AA207"/>
  <c r="AA206"/>
  <c r="Q206"/>
  <c r="I213"/>
  <c r="AU209" l="1"/>
  <c r="AT209"/>
  <c r="P214"/>
  <c r="O213"/>
  <c r="BF211"/>
  <c r="BH211" s="1"/>
  <c r="BG214"/>
  <c r="BI214" s="1"/>
  <c r="BG206"/>
  <c r="BI206" s="1"/>
  <c r="BG207"/>
  <c r="BI207" s="1"/>
  <c r="BG208"/>
  <c r="BI208" s="1"/>
  <c r="BG212"/>
  <c r="BI212" s="1"/>
  <c r="BG209"/>
  <c r="BI209" s="1"/>
  <c r="BG213"/>
  <c r="BI213" s="1"/>
  <c r="BG210"/>
  <c r="BI210" s="1"/>
  <c r="BF209"/>
  <c r="BH209" s="1"/>
  <c r="BF210"/>
  <c r="BH210" s="1"/>
  <c r="BG211"/>
  <c r="BI211" s="1"/>
  <c r="AS210"/>
  <c r="AR213"/>
  <c r="AC202"/>
  <c r="AE202" s="1"/>
  <c r="AB205"/>
  <c r="AD205" s="1"/>
  <c r="AB206"/>
  <c r="AC204"/>
  <c r="AE204" s="1"/>
  <c r="AC203"/>
  <c r="AE203" s="1"/>
  <c r="AB207"/>
  <c r="AD207" s="1"/>
  <c r="AD206"/>
  <c r="K209"/>
  <c r="M209" s="1"/>
  <c r="J212"/>
  <c r="L212" s="1"/>
  <c r="BD210"/>
  <c r="BK209"/>
  <c r="X206"/>
  <c r="AG207"/>
  <c r="AN206"/>
  <c r="AW207"/>
  <c r="AA210"/>
  <c r="AA211"/>
  <c r="AA209"/>
  <c r="AC207" s="1"/>
  <c r="AE207" s="1"/>
  <c r="Q207"/>
  <c r="I214"/>
  <c r="J213" s="1"/>
  <c r="L213" s="1"/>
  <c r="AU210" l="1"/>
  <c r="AT210"/>
  <c r="O214"/>
  <c r="P215"/>
  <c r="AB208"/>
  <c r="AD208" s="1"/>
  <c r="AC205"/>
  <c r="AE205" s="1"/>
  <c r="AC206"/>
  <c r="AE206" s="1"/>
  <c r="AB209"/>
  <c r="AB210"/>
  <c r="AD210" s="1"/>
  <c r="AD209"/>
  <c r="K210"/>
  <c r="M210" s="1"/>
  <c r="BD211"/>
  <c r="BK210"/>
  <c r="AN207"/>
  <c r="AW208"/>
  <c r="X207"/>
  <c r="AG208"/>
  <c r="AQ216"/>
  <c r="AQ215"/>
  <c r="AA212"/>
  <c r="Q208"/>
  <c r="I215"/>
  <c r="O215" l="1"/>
  <c r="P216"/>
  <c r="AS211"/>
  <c r="AR214"/>
  <c r="AR215"/>
  <c r="AS212"/>
  <c r="AB211"/>
  <c r="AD211" s="1"/>
  <c r="AC208"/>
  <c r="AE208" s="1"/>
  <c r="K211"/>
  <c r="M211" s="1"/>
  <c r="J214"/>
  <c r="L214" s="1"/>
  <c r="BD212"/>
  <c r="BK211"/>
  <c r="AQ217"/>
  <c r="AR216" s="1"/>
  <c r="X208"/>
  <c r="AG209"/>
  <c r="AN208"/>
  <c r="AW209"/>
  <c r="AA213"/>
  <c r="AC209" s="1"/>
  <c r="AE209" s="1"/>
  <c r="Q209"/>
  <c r="I216"/>
  <c r="J215" s="1"/>
  <c r="L215" s="1"/>
  <c r="AU211" l="1"/>
  <c r="AT211"/>
  <c r="AU212"/>
  <c r="AT212"/>
  <c r="O216"/>
  <c r="P217"/>
  <c r="AS213"/>
  <c r="AB212"/>
  <c r="AD212" s="1"/>
  <c r="K212"/>
  <c r="M212" s="1"/>
  <c r="BD213"/>
  <c r="BK212"/>
  <c r="AN209"/>
  <c r="AW210"/>
  <c r="X209"/>
  <c r="AG210"/>
  <c r="AQ218"/>
  <c r="AA214"/>
  <c r="Q210"/>
  <c r="I217"/>
  <c r="AU213" l="1"/>
  <c r="AT213"/>
  <c r="O217"/>
  <c r="P218"/>
  <c r="AS214"/>
  <c r="AR217"/>
  <c r="AB213"/>
  <c r="AD213" s="1"/>
  <c r="AC210"/>
  <c r="AE210" s="1"/>
  <c r="K213"/>
  <c r="M213" s="1"/>
  <c r="J216"/>
  <c r="L216" s="1"/>
  <c r="BD214"/>
  <c r="BK213"/>
  <c r="AN210"/>
  <c r="AW211"/>
  <c r="AQ219"/>
  <c r="X210"/>
  <c r="AG211"/>
  <c r="AA215"/>
  <c r="AB214" s="1"/>
  <c r="AD214" s="1"/>
  <c r="Q211"/>
  <c r="I218"/>
  <c r="AU214" l="1"/>
  <c r="AT214"/>
  <c r="O218"/>
  <c r="P219"/>
  <c r="AS215"/>
  <c r="AR218"/>
  <c r="AC211"/>
  <c r="AE211" s="1"/>
  <c r="J217"/>
  <c r="L217" s="1"/>
  <c r="K214"/>
  <c r="M214" s="1"/>
  <c r="BD215"/>
  <c r="BK214"/>
  <c r="X211"/>
  <c r="AG212"/>
  <c r="AQ220"/>
  <c r="AN211"/>
  <c r="AW212"/>
  <c r="AA216"/>
  <c r="AC212" s="1"/>
  <c r="AE212" s="1"/>
  <c r="Q212"/>
  <c r="I219"/>
  <c r="AU215" l="1"/>
  <c r="AT215"/>
  <c r="O219"/>
  <c r="P220"/>
  <c r="AR219"/>
  <c r="AS216"/>
  <c r="AB215"/>
  <c r="AD215" s="1"/>
  <c r="K215"/>
  <c r="M215" s="1"/>
  <c r="J218"/>
  <c r="L218" s="1"/>
  <c r="BD216"/>
  <c r="BK215"/>
  <c r="AN212"/>
  <c r="AW213"/>
  <c r="AQ221"/>
  <c r="AR220" s="1"/>
  <c r="X212"/>
  <c r="AG213"/>
  <c r="AA217"/>
  <c r="AC213" s="1"/>
  <c r="AE213" s="1"/>
  <c r="Q213"/>
  <c r="AU216" l="1"/>
  <c r="AT216"/>
  <c r="O220"/>
  <c r="P221"/>
  <c r="AS217"/>
  <c r="BD217"/>
  <c r="BK216"/>
  <c r="AN213"/>
  <c r="AW214"/>
  <c r="X213"/>
  <c r="AG214"/>
  <c r="AQ222"/>
  <c r="BN5"/>
  <c r="Q214"/>
  <c r="I221"/>
  <c r="I220"/>
  <c r="AU217" l="1"/>
  <c r="AT217"/>
  <c r="O221"/>
  <c r="P222"/>
  <c r="AS218"/>
  <c r="AR221"/>
  <c r="K217"/>
  <c r="M217" s="1"/>
  <c r="K216"/>
  <c r="M216" s="1"/>
  <c r="J220"/>
  <c r="L220" s="1"/>
  <c r="J219"/>
  <c r="L219" s="1"/>
  <c r="BD218"/>
  <c r="BK217"/>
  <c r="AN214"/>
  <c r="AW215"/>
  <c r="BN4"/>
  <c r="X214"/>
  <c r="AG215"/>
  <c r="BB23"/>
  <c r="BB20"/>
  <c r="AA219"/>
  <c r="AA218"/>
  <c r="AC214" s="1"/>
  <c r="AE214" s="1"/>
  <c r="Q215"/>
  <c r="I222"/>
  <c r="J221" s="1"/>
  <c r="L221" s="1"/>
  <c r="AU218" l="1"/>
  <c r="AT218"/>
  <c r="O222"/>
  <c r="P223"/>
  <c r="AC215"/>
  <c r="AE215" s="1"/>
  <c r="AK4" s="1"/>
  <c r="K218"/>
  <c r="M218" s="1"/>
  <c r="BD219"/>
  <c r="BK218"/>
  <c r="AQ224"/>
  <c r="X215"/>
  <c r="AG216"/>
  <c r="AK10" s="1"/>
  <c r="AN215"/>
  <c r="AW216"/>
  <c r="BN3"/>
  <c r="AQ223"/>
  <c r="Q216"/>
  <c r="I223"/>
  <c r="AK5" l="1"/>
  <c r="AK3"/>
  <c r="AK2"/>
  <c r="O223"/>
  <c r="P224"/>
  <c r="AS219"/>
  <c r="AR222"/>
  <c r="AR223"/>
  <c r="AS220"/>
  <c r="J222"/>
  <c r="L222" s="1"/>
  <c r="K219"/>
  <c r="M219" s="1"/>
  <c r="BD220"/>
  <c r="BK219"/>
  <c r="BN2"/>
  <c r="AN216"/>
  <c r="AW217"/>
  <c r="X216"/>
  <c r="AG217"/>
  <c r="AK9" s="1"/>
  <c r="Q217"/>
  <c r="I224"/>
  <c r="AU220" l="1"/>
  <c r="AT220"/>
  <c r="AU219"/>
  <c r="AT219"/>
  <c r="O224"/>
  <c r="P225"/>
  <c r="J223"/>
  <c r="L223" s="1"/>
  <c r="K220"/>
  <c r="M220" s="1"/>
  <c r="BD221"/>
  <c r="BK220"/>
  <c r="AQ226"/>
  <c r="X217"/>
  <c r="AG218"/>
  <c r="AK8" s="1"/>
  <c r="BN9"/>
  <c r="AN217"/>
  <c r="AW218"/>
  <c r="BN10"/>
  <c r="AQ225"/>
  <c r="Q218"/>
  <c r="I225"/>
  <c r="O225" l="1"/>
  <c r="P226"/>
  <c r="AS222"/>
  <c r="AS221"/>
  <c r="AR225"/>
  <c r="AR224"/>
  <c r="K221"/>
  <c r="M221" s="1"/>
  <c r="J224"/>
  <c r="L224" s="1"/>
  <c r="BD222"/>
  <c r="BK221"/>
  <c r="BN6" s="1"/>
  <c r="AN218"/>
  <c r="AW219"/>
  <c r="X218"/>
  <c r="AG219"/>
  <c r="AK7" s="1"/>
  <c r="BN8"/>
  <c r="BN7"/>
  <c r="Q219"/>
  <c r="I226"/>
  <c r="AU222" l="1"/>
  <c r="AT222"/>
  <c r="AU221"/>
  <c r="AT221"/>
  <c r="O226"/>
  <c r="P227"/>
  <c r="K222"/>
  <c r="M222" s="1"/>
  <c r="J225"/>
  <c r="L225" s="1"/>
  <c r="BD223"/>
  <c r="BK222"/>
  <c r="AQ228"/>
  <c r="X219"/>
  <c r="AG220"/>
  <c r="AK6" s="1"/>
  <c r="AN219"/>
  <c r="AW220"/>
  <c r="AQ227"/>
  <c r="Q220"/>
  <c r="I227"/>
  <c r="O227" l="1"/>
  <c r="P228"/>
  <c r="AS224"/>
  <c r="AS223"/>
  <c r="AR226"/>
  <c r="AR227"/>
  <c r="K223"/>
  <c r="M223" s="1"/>
  <c r="J226"/>
  <c r="L226" s="1"/>
  <c r="BD224"/>
  <c r="BK223"/>
  <c r="X220"/>
  <c r="AG221"/>
  <c r="AN220"/>
  <c r="AW221"/>
  <c r="W20"/>
  <c r="Q221"/>
  <c r="I228"/>
  <c r="AU224" l="1"/>
  <c r="AT224"/>
  <c r="AU223"/>
  <c r="AT223"/>
  <c r="O228"/>
  <c r="P229"/>
  <c r="J227"/>
  <c r="L227" s="1"/>
  <c r="K224"/>
  <c r="M224" s="1"/>
  <c r="BD225"/>
  <c r="BK224"/>
  <c r="AQ230"/>
  <c r="AN221"/>
  <c r="AW222"/>
  <c r="X221"/>
  <c r="AG222"/>
  <c r="AQ229"/>
  <c r="W23"/>
  <c r="Q222"/>
  <c r="I229"/>
  <c r="O229" l="1"/>
  <c r="P230"/>
  <c r="AR228"/>
  <c r="AR229"/>
  <c r="AS226"/>
  <c r="AS225"/>
  <c r="K225"/>
  <c r="M225" s="1"/>
  <c r="J228"/>
  <c r="L228" s="1"/>
  <c r="BD226"/>
  <c r="BK225"/>
  <c r="AN222"/>
  <c r="AW223"/>
  <c r="X222"/>
  <c r="AG223"/>
  <c r="AQ231"/>
  <c r="Q223"/>
  <c r="I230"/>
  <c r="AU226" l="1"/>
  <c r="AT226"/>
  <c r="AU225"/>
  <c r="AT225"/>
  <c r="O230"/>
  <c r="P231"/>
  <c r="AS227"/>
  <c r="AR230"/>
  <c r="J229"/>
  <c r="L229" s="1"/>
  <c r="K226"/>
  <c r="M226" s="1"/>
  <c r="BD227"/>
  <c r="BK227" s="1"/>
  <c r="BK226"/>
  <c r="BB8"/>
  <c r="AN223"/>
  <c r="AW224"/>
  <c r="AQ232"/>
  <c r="X223"/>
  <c r="AG224"/>
  <c r="Q224"/>
  <c r="I231"/>
  <c r="AU227" l="1"/>
  <c r="AT227"/>
  <c r="O231"/>
  <c r="P232"/>
  <c r="AS228"/>
  <c r="AR231"/>
  <c r="K227"/>
  <c r="M227" s="1"/>
  <c r="J230"/>
  <c r="L230" s="1"/>
  <c r="X224"/>
  <c r="AG225"/>
  <c r="AN224"/>
  <c r="AW225"/>
  <c r="AQ233"/>
  <c r="Q225"/>
  <c r="I232"/>
  <c r="AU228" l="1"/>
  <c r="AT228"/>
  <c r="O232"/>
  <c r="P233"/>
  <c r="AR232"/>
  <c r="AS229"/>
  <c r="J231"/>
  <c r="L231" s="1"/>
  <c r="K228"/>
  <c r="M228" s="1"/>
  <c r="AQ234"/>
  <c r="AN225"/>
  <c r="AW226"/>
  <c r="X225"/>
  <c r="AG226"/>
  <c r="Q226"/>
  <c r="I233"/>
  <c r="AU229" l="1"/>
  <c r="AT229"/>
  <c r="O233"/>
  <c r="P234"/>
  <c r="AS230"/>
  <c r="AR233"/>
  <c r="J232"/>
  <c r="L232" s="1"/>
  <c r="K229"/>
  <c r="M229" s="1"/>
  <c r="X226"/>
  <c r="AG227"/>
  <c r="AN226"/>
  <c r="AW227"/>
  <c r="AQ235"/>
  <c r="Q227"/>
  <c r="I234"/>
  <c r="AU230" l="1"/>
  <c r="AT230"/>
  <c r="O234"/>
  <c r="P235"/>
  <c r="AS231"/>
  <c r="AR234"/>
  <c r="K230"/>
  <c r="M230" s="1"/>
  <c r="J233"/>
  <c r="L233" s="1"/>
  <c r="AQ236"/>
  <c r="AN227"/>
  <c r="AW228"/>
  <c r="X227"/>
  <c r="W8"/>
  <c r="Q228"/>
  <c r="U8" s="1"/>
  <c r="I235"/>
  <c r="U9" l="1"/>
  <c r="U46"/>
  <c r="AU231"/>
  <c r="AT231"/>
  <c r="U44"/>
  <c r="U45"/>
  <c r="O235"/>
  <c r="P236"/>
  <c r="AS232"/>
  <c r="AR235"/>
  <c r="U10"/>
  <c r="J234"/>
  <c r="L234" s="1"/>
  <c r="K231"/>
  <c r="M231" s="1"/>
  <c r="AN228"/>
  <c r="AW229"/>
  <c r="Q229"/>
  <c r="U7" s="1"/>
  <c r="I236"/>
  <c r="AU232" l="1"/>
  <c r="AT232"/>
  <c r="O236"/>
  <c r="P237"/>
  <c r="K232"/>
  <c r="M232" s="1"/>
  <c r="J235"/>
  <c r="L235" s="1"/>
  <c r="AQ238"/>
  <c r="AN229"/>
  <c r="AW230"/>
  <c r="AQ237"/>
  <c r="Q230"/>
  <c r="U6" s="1"/>
  <c r="I237"/>
  <c r="O237" l="1"/>
  <c r="P238"/>
  <c r="AS234"/>
  <c r="AS233"/>
  <c r="AR237"/>
  <c r="AR236"/>
  <c r="J236"/>
  <c r="L236" s="1"/>
  <c r="K233"/>
  <c r="M233" s="1"/>
  <c r="AN230"/>
  <c r="AW231"/>
  <c r="AQ239"/>
  <c r="Q231"/>
  <c r="U5" s="1"/>
  <c r="AU234" l="1"/>
  <c r="AT234"/>
  <c r="AU233"/>
  <c r="AT233"/>
  <c r="O238"/>
  <c r="P239"/>
  <c r="AS235"/>
  <c r="AR238"/>
  <c r="AN231"/>
  <c r="AW232"/>
  <c r="AQ240"/>
  <c r="Q232"/>
  <c r="U4" s="1"/>
  <c r="I239"/>
  <c r="I238"/>
  <c r="AU235" l="1"/>
  <c r="AT235"/>
  <c r="O239"/>
  <c r="P240"/>
  <c r="AS236"/>
  <c r="AR239"/>
  <c r="K234"/>
  <c r="M234" s="1"/>
  <c r="J238"/>
  <c r="L238" s="1"/>
  <c r="J237"/>
  <c r="L237" s="1"/>
  <c r="K235"/>
  <c r="M235" s="1"/>
  <c r="AQ241"/>
  <c r="AN232"/>
  <c r="AW233"/>
  <c r="Q233"/>
  <c r="U3" s="1"/>
  <c r="I240"/>
  <c r="AU236" l="1"/>
  <c r="AT236"/>
  <c r="O240"/>
  <c r="P241"/>
  <c r="AS237"/>
  <c r="AR240"/>
  <c r="K236"/>
  <c r="M236" s="1"/>
  <c r="J239"/>
  <c r="L239" s="1"/>
  <c r="AN233"/>
  <c r="AW234"/>
  <c r="AQ242"/>
  <c r="Q234"/>
  <c r="U2" s="1"/>
  <c r="I241"/>
  <c r="J240" s="1"/>
  <c r="L240" s="1"/>
  <c r="AU237" l="1"/>
  <c r="AT237"/>
  <c r="O241"/>
  <c r="P242"/>
  <c r="AS238"/>
  <c r="AR241"/>
  <c r="K237"/>
  <c r="M237" s="1"/>
  <c r="AQ243"/>
  <c r="AN234"/>
  <c r="AW235"/>
  <c r="Q235"/>
  <c r="I242"/>
  <c r="AU238" l="1"/>
  <c r="AT238"/>
  <c r="O242"/>
  <c r="P243"/>
  <c r="AS239"/>
  <c r="AR242"/>
  <c r="K238"/>
  <c r="M238" s="1"/>
  <c r="J241"/>
  <c r="L241" s="1"/>
  <c r="AN235"/>
  <c r="AW236"/>
  <c r="AQ244"/>
  <c r="AR243" s="1"/>
  <c r="Q236"/>
  <c r="I243"/>
  <c r="AU239" l="1"/>
  <c r="AT239"/>
  <c r="O243"/>
  <c r="P244"/>
  <c r="AS240"/>
  <c r="J242"/>
  <c r="L242" s="1"/>
  <c r="K239"/>
  <c r="M239" s="1"/>
  <c r="AQ245"/>
  <c r="AN236"/>
  <c r="AW237"/>
  <c r="Q237"/>
  <c r="I244"/>
  <c r="AU240" l="1"/>
  <c r="AT240"/>
  <c r="O244"/>
  <c r="P245"/>
  <c r="AS241"/>
  <c r="AR244"/>
  <c r="K240"/>
  <c r="M240" s="1"/>
  <c r="J243"/>
  <c r="L243" s="1"/>
  <c r="AN237"/>
  <c r="AW238"/>
  <c r="AQ246"/>
  <c r="Q238"/>
  <c r="I245"/>
  <c r="AU241" l="1"/>
  <c r="AT241"/>
  <c r="O245"/>
  <c r="P246"/>
  <c r="AS242"/>
  <c r="AR245"/>
  <c r="J244"/>
  <c r="L244" s="1"/>
  <c r="K241"/>
  <c r="M241" s="1"/>
  <c r="AQ247"/>
  <c r="AR246" s="1"/>
  <c r="AN238"/>
  <c r="AW239"/>
  <c r="Q239"/>
  <c r="AU242" l="1"/>
  <c r="AT242"/>
  <c r="O246"/>
  <c r="P247"/>
  <c r="AS243"/>
  <c r="AN239"/>
  <c r="AW240"/>
  <c r="AQ248"/>
  <c r="Q240"/>
  <c r="I247"/>
  <c r="I246"/>
  <c r="AU243" l="1"/>
  <c r="AT243"/>
  <c r="O247"/>
  <c r="P248"/>
  <c r="AS244"/>
  <c r="AR247"/>
  <c r="K243"/>
  <c r="M243" s="1"/>
  <c r="K242"/>
  <c r="M242" s="1"/>
  <c r="J246"/>
  <c r="L246" s="1"/>
  <c r="J245"/>
  <c r="L245" s="1"/>
  <c r="AQ249"/>
  <c r="AN240"/>
  <c r="AW241"/>
  <c r="Q241"/>
  <c r="I248"/>
  <c r="J247" s="1"/>
  <c r="L247" s="1"/>
  <c r="AU244" l="1"/>
  <c r="AT244"/>
  <c r="O248"/>
  <c r="P249"/>
  <c r="AS245"/>
  <c r="AR248"/>
  <c r="K244"/>
  <c r="M244" s="1"/>
  <c r="AN241"/>
  <c r="AW242"/>
  <c r="AQ250"/>
  <c r="Q242"/>
  <c r="I249"/>
  <c r="AU245" l="1"/>
  <c r="AT245"/>
  <c r="O249"/>
  <c r="P250"/>
  <c r="AS246"/>
  <c r="AR249"/>
  <c r="J248"/>
  <c r="L248" s="1"/>
  <c r="K245"/>
  <c r="M245" s="1"/>
  <c r="AQ251"/>
  <c r="AN242"/>
  <c r="AW243"/>
  <c r="Q243"/>
  <c r="AU246" l="1"/>
  <c r="AT246"/>
  <c r="O250"/>
  <c r="P251"/>
  <c r="AR250"/>
  <c r="AS247"/>
  <c r="AN243"/>
  <c r="AW244"/>
  <c r="AQ252"/>
  <c r="AR251" s="1"/>
  <c r="Q244"/>
  <c r="I251"/>
  <c r="I250"/>
  <c r="AU247" l="1"/>
  <c r="AT247"/>
  <c r="O251"/>
  <c r="P252"/>
  <c r="AS248"/>
  <c r="K247"/>
  <c r="M247" s="1"/>
  <c r="K246"/>
  <c r="M246" s="1"/>
  <c r="J249"/>
  <c r="L249" s="1"/>
  <c r="J250"/>
  <c r="L250" s="1"/>
  <c r="AQ253"/>
  <c r="AN244"/>
  <c r="AW245"/>
  <c r="Q245"/>
  <c r="I252"/>
  <c r="J251" s="1"/>
  <c r="L251" s="1"/>
  <c r="AU248" l="1"/>
  <c r="AT248"/>
  <c r="O252"/>
  <c r="P253"/>
  <c r="AS249"/>
  <c r="AR252"/>
  <c r="K248"/>
  <c r="M248" s="1"/>
  <c r="AN245"/>
  <c r="AW246"/>
  <c r="AQ254"/>
  <c r="Q246"/>
  <c r="I253"/>
  <c r="AU249" l="1"/>
  <c r="AT249"/>
  <c r="O253"/>
  <c r="P254"/>
  <c r="AS250"/>
  <c r="AR253"/>
  <c r="K249"/>
  <c r="M249" s="1"/>
  <c r="J252"/>
  <c r="L252" s="1"/>
  <c r="AQ255"/>
  <c r="AN246"/>
  <c r="AW247"/>
  <c r="Q247"/>
  <c r="I254"/>
  <c r="AU250" l="1"/>
  <c r="AT250"/>
  <c r="O254"/>
  <c r="P255"/>
  <c r="AS251"/>
  <c r="AR254"/>
  <c r="K250"/>
  <c r="M250" s="1"/>
  <c r="J253"/>
  <c r="L253" s="1"/>
  <c r="AN247"/>
  <c r="AW248"/>
  <c r="AQ256"/>
  <c r="Q248"/>
  <c r="I255"/>
  <c r="AU251" l="1"/>
  <c r="AT251"/>
  <c r="O255"/>
  <c r="P256"/>
  <c r="AS252"/>
  <c r="AR255"/>
  <c r="K251"/>
  <c r="M251" s="1"/>
  <c r="J254"/>
  <c r="L254" s="1"/>
  <c r="AQ257"/>
  <c r="AR256" s="1"/>
  <c r="AN248"/>
  <c r="AW249"/>
  <c r="Q249"/>
  <c r="I256"/>
  <c r="AU252" l="1"/>
  <c r="AT252"/>
  <c r="O256"/>
  <c r="P257"/>
  <c r="AS253"/>
  <c r="K252"/>
  <c r="M252" s="1"/>
  <c r="J255"/>
  <c r="L255" s="1"/>
  <c r="AN249"/>
  <c r="AW250"/>
  <c r="AQ258"/>
  <c r="Q250"/>
  <c r="I257"/>
  <c r="AU253" l="1"/>
  <c r="AT253"/>
  <c r="O257"/>
  <c r="P258"/>
  <c r="AS254"/>
  <c r="AR257"/>
  <c r="K253"/>
  <c r="M253" s="1"/>
  <c r="J256"/>
  <c r="L256" s="1"/>
  <c r="AQ259"/>
  <c r="AN250"/>
  <c r="AW251"/>
  <c r="Q251"/>
  <c r="I258"/>
  <c r="AU254" l="1"/>
  <c r="AT254"/>
  <c r="O258"/>
  <c r="P259"/>
  <c r="AR258"/>
  <c r="AS255"/>
  <c r="K254"/>
  <c r="M254" s="1"/>
  <c r="J257"/>
  <c r="L257" s="1"/>
  <c r="AN251"/>
  <c r="AW252"/>
  <c r="AQ260"/>
  <c r="AR259" s="1"/>
  <c r="Q252"/>
  <c r="I259"/>
  <c r="AU255" l="1"/>
  <c r="AT255"/>
  <c r="P260"/>
  <c r="O259"/>
  <c r="AS256"/>
  <c r="J258"/>
  <c r="L258" s="1"/>
  <c r="K255"/>
  <c r="M255" s="1"/>
  <c r="AQ261"/>
  <c r="AN252"/>
  <c r="AW253"/>
  <c r="Q253"/>
  <c r="I260"/>
  <c r="AU256" l="1"/>
  <c r="AT256"/>
  <c r="P261"/>
  <c r="O260"/>
  <c r="AS257"/>
  <c r="AR260"/>
  <c r="J259"/>
  <c r="L259" s="1"/>
  <c r="K256"/>
  <c r="M256" s="1"/>
  <c r="AN253"/>
  <c r="AW254"/>
  <c r="Q254"/>
  <c r="I261"/>
  <c r="AU257" l="1"/>
  <c r="AT257"/>
  <c r="P262"/>
  <c r="O261"/>
  <c r="K257"/>
  <c r="M257" s="1"/>
  <c r="J260"/>
  <c r="L260" s="1"/>
  <c r="AQ263"/>
  <c r="AN254"/>
  <c r="AW255"/>
  <c r="AQ262"/>
  <c r="Q255"/>
  <c r="I262"/>
  <c r="O262" l="1"/>
  <c r="P263"/>
  <c r="AS259"/>
  <c r="AS258"/>
  <c r="AR261"/>
  <c r="AR262"/>
  <c r="K258"/>
  <c r="M258" s="1"/>
  <c r="J261"/>
  <c r="L261" s="1"/>
  <c r="AN255"/>
  <c r="AW256"/>
  <c r="AQ264"/>
  <c r="Q256"/>
  <c r="I263"/>
  <c r="AU259" l="1"/>
  <c r="AT259"/>
  <c r="AU258"/>
  <c r="AT258"/>
  <c r="O263"/>
  <c r="P264"/>
  <c r="AS260"/>
  <c r="AR263"/>
  <c r="K259"/>
  <c r="M259" s="1"/>
  <c r="J262"/>
  <c r="L262" s="1"/>
  <c r="AQ265"/>
  <c r="AN256"/>
  <c r="AW257"/>
  <c r="Q257"/>
  <c r="I264"/>
  <c r="AU260" l="1"/>
  <c r="AT260"/>
  <c r="O264"/>
  <c r="P265"/>
  <c r="AS261"/>
  <c r="AR264"/>
  <c r="K260"/>
  <c r="M260" s="1"/>
  <c r="J263"/>
  <c r="L263" s="1"/>
  <c r="AN257"/>
  <c r="AW258"/>
  <c r="AQ266"/>
  <c r="Q258"/>
  <c r="I265"/>
  <c r="AU261" l="1"/>
  <c r="AT261"/>
  <c r="P266"/>
  <c r="O265"/>
  <c r="AS262"/>
  <c r="AR265"/>
  <c r="J264"/>
  <c r="L264" s="1"/>
  <c r="K261"/>
  <c r="M261" s="1"/>
  <c r="AQ267"/>
  <c r="AN258"/>
  <c r="AW259"/>
  <c r="Q259"/>
  <c r="I266"/>
  <c r="AU262" l="1"/>
  <c r="AT262"/>
  <c r="P267"/>
  <c r="O266"/>
  <c r="AS263"/>
  <c r="AR266"/>
  <c r="K262"/>
  <c r="M262" s="1"/>
  <c r="J265"/>
  <c r="L265" s="1"/>
  <c r="AN259"/>
  <c r="AW260"/>
  <c r="AQ268"/>
  <c r="Q260"/>
  <c r="I267"/>
  <c r="AU263" l="1"/>
  <c r="AT263"/>
  <c r="P268"/>
  <c r="O267"/>
  <c r="AS264"/>
  <c r="AR267"/>
  <c r="K263"/>
  <c r="M263" s="1"/>
  <c r="J266"/>
  <c r="L266" s="1"/>
  <c r="AQ269"/>
  <c r="AN260"/>
  <c r="AW261"/>
  <c r="Q261"/>
  <c r="I268"/>
  <c r="AU264" l="1"/>
  <c r="AT264"/>
  <c r="O268"/>
  <c r="P269"/>
  <c r="AS265"/>
  <c r="AR268"/>
  <c r="J267"/>
  <c r="L267" s="1"/>
  <c r="K264"/>
  <c r="M264" s="1"/>
  <c r="AN261"/>
  <c r="AW262"/>
  <c r="AQ270"/>
  <c r="Q262"/>
  <c r="I269"/>
  <c r="AU265" l="1"/>
  <c r="AT265"/>
  <c r="O269"/>
  <c r="P270"/>
  <c r="AR269"/>
  <c r="AS266"/>
  <c r="J268"/>
  <c r="L268" s="1"/>
  <c r="K265"/>
  <c r="M265" s="1"/>
  <c r="AQ271"/>
  <c r="AR270" s="1"/>
  <c r="AN262"/>
  <c r="AW263"/>
  <c r="Q263"/>
  <c r="I270"/>
  <c r="AU266" l="1"/>
  <c r="AT266"/>
  <c r="O270"/>
  <c r="P271"/>
  <c r="AS267"/>
  <c r="K266"/>
  <c r="M266" s="1"/>
  <c r="J269"/>
  <c r="L269" s="1"/>
  <c r="AN263"/>
  <c r="AW264"/>
  <c r="AQ272"/>
  <c r="Q264"/>
  <c r="I271"/>
  <c r="AU267" l="1"/>
  <c r="AT267"/>
  <c r="P272"/>
  <c r="O271"/>
  <c r="AS268"/>
  <c r="AR271"/>
  <c r="J270"/>
  <c r="L270" s="1"/>
  <c r="K267"/>
  <c r="M267" s="1"/>
  <c r="AQ273"/>
  <c r="AN264"/>
  <c r="AW265"/>
  <c r="Q265"/>
  <c r="I272"/>
  <c r="AU268" l="1"/>
  <c r="AT268"/>
  <c r="P273"/>
  <c r="O272"/>
  <c r="AR272"/>
  <c r="AS269"/>
  <c r="K268"/>
  <c r="M268" s="1"/>
  <c r="J271"/>
  <c r="L271" s="1"/>
  <c r="AN265"/>
  <c r="AW266"/>
  <c r="AQ274"/>
  <c r="AR273" s="1"/>
  <c r="Q266"/>
  <c r="I273"/>
  <c r="AU269" l="1"/>
  <c r="AT269"/>
  <c r="P274"/>
  <c r="O273"/>
  <c r="AS270"/>
  <c r="J272"/>
  <c r="L272" s="1"/>
  <c r="K269"/>
  <c r="M269" s="1"/>
  <c r="AQ275"/>
  <c r="AN266"/>
  <c r="AW267"/>
  <c r="Q267"/>
  <c r="I274"/>
  <c r="AU270" l="1"/>
  <c r="AT270"/>
  <c r="O274"/>
  <c r="P275"/>
  <c r="AS271"/>
  <c r="AR274"/>
  <c r="K270"/>
  <c r="M270" s="1"/>
  <c r="J273"/>
  <c r="L273" s="1"/>
  <c r="AN267"/>
  <c r="AW268"/>
  <c r="AQ276"/>
  <c r="Q268"/>
  <c r="I275"/>
  <c r="AU271" l="1"/>
  <c r="AT271"/>
  <c r="O275"/>
  <c r="P276"/>
  <c r="AS272"/>
  <c r="AR275"/>
  <c r="K271"/>
  <c r="M271" s="1"/>
  <c r="J274"/>
  <c r="L274" s="1"/>
  <c r="AQ277"/>
  <c r="AN268"/>
  <c r="AW269"/>
  <c r="Q269"/>
  <c r="AU272" l="1"/>
  <c r="AT272"/>
  <c r="O276"/>
  <c r="P277"/>
  <c r="AS273"/>
  <c r="AR276"/>
  <c r="AN269"/>
  <c r="AW270"/>
  <c r="AQ278"/>
  <c r="Q270"/>
  <c r="I277"/>
  <c r="I276"/>
  <c r="AU273" l="1"/>
  <c r="AT273"/>
  <c r="P278"/>
  <c r="O277"/>
  <c r="AR277"/>
  <c r="AS274"/>
  <c r="K273"/>
  <c r="M273" s="1"/>
  <c r="K272"/>
  <c r="M272" s="1"/>
  <c r="J276"/>
  <c r="L276" s="1"/>
  <c r="J275"/>
  <c r="L275" s="1"/>
  <c r="AN270"/>
  <c r="AW271"/>
  <c r="AQ279"/>
  <c r="AR278" s="1"/>
  <c r="Q271"/>
  <c r="I278"/>
  <c r="AU274" l="1"/>
  <c r="AT274"/>
  <c r="P279"/>
  <c r="O278"/>
  <c r="AS275"/>
  <c r="J277"/>
  <c r="L277" s="1"/>
  <c r="K274"/>
  <c r="M274" s="1"/>
  <c r="AN271"/>
  <c r="AW272"/>
  <c r="Q272"/>
  <c r="I279"/>
  <c r="AU275" l="1"/>
  <c r="AT275"/>
  <c r="P280"/>
  <c r="O279"/>
  <c r="K275"/>
  <c r="M275" s="1"/>
  <c r="J278"/>
  <c r="L278" s="1"/>
  <c r="AQ281"/>
  <c r="AN272"/>
  <c r="AW273"/>
  <c r="AQ280"/>
  <c r="Q273"/>
  <c r="I280"/>
  <c r="P281" l="1"/>
  <c r="O280"/>
  <c r="AS277"/>
  <c r="AS276"/>
  <c r="AR279"/>
  <c r="AR280"/>
  <c r="K276"/>
  <c r="M276" s="1"/>
  <c r="J279"/>
  <c r="L279" s="1"/>
  <c r="AN273"/>
  <c r="AW274"/>
  <c r="Q274"/>
  <c r="I281"/>
  <c r="AU277" l="1"/>
  <c r="AT277"/>
  <c r="AU276"/>
  <c r="AT276"/>
  <c r="O281"/>
  <c r="P282"/>
  <c r="K277"/>
  <c r="M277" s="1"/>
  <c r="J280"/>
  <c r="L280" s="1"/>
  <c r="AQ283"/>
  <c r="AN274"/>
  <c r="AW275"/>
  <c r="AQ282"/>
  <c r="Q275"/>
  <c r="I282"/>
  <c r="O282" l="1"/>
  <c r="P283"/>
  <c r="AS279"/>
  <c r="AS278"/>
  <c r="AR281"/>
  <c r="AR282"/>
  <c r="K278"/>
  <c r="M278" s="1"/>
  <c r="J281"/>
  <c r="L281" s="1"/>
  <c r="AN275"/>
  <c r="AW276"/>
  <c r="AQ284"/>
  <c r="Q276"/>
  <c r="I283"/>
  <c r="AU279" l="1"/>
  <c r="AT279"/>
  <c r="AU278"/>
  <c r="AT278"/>
  <c r="O283"/>
  <c r="P284"/>
  <c r="AS280"/>
  <c r="AR283"/>
  <c r="K279"/>
  <c r="M279" s="1"/>
  <c r="J282"/>
  <c r="L282" s="1"/>
  <c r="AQ285"/>
  <c r="AN276"/>
  <c r="AW277"/>
  <c r="Q277"/>
  <c r="I284"/>
  <c r="AU280" l="1"/>
  <c r="AT280"/>
  <c r="P285"/>
  <c r="O284"/>
  <c r="AR284"/>
  <c r="AS281"/>
  <c r="K280"/>
  <c r="M280" s="1"/>
  <c r="J283"/>
  <c r="L283" s="1"/>
  <c r="AN277"/>
  <c r="AW278"/>
  <c r="AQ286"/>
  <c r="AR285" s="1"/>
  <c r="Q278"/>
  <c r="I285"/>
  <c r="AU281" l="1"/>
  <c r="AT281"/>
  <c r="P286"/>
  <c r="O285"/>
  <c r="AS282"/>
  <c r="K281"/>
  <c r="M281" s="1"/>
  <c r="J284"/>
  <c r="L284" s="1"/>
  <c r="AQ287"/>
  <c r="AN278"/>
  <c r="AW279"/>
  <c r="Q279"/>
  <c r="I286"/>
  <c r="AU282" l="1"/>
  <c r="AT282"/>
  <c r="P287"/>
  <c r="O286"/>
  <c r="AS283"/>
  <c r="AR286"/>
  <c r="K282"/>
  <c r="M282" s="1"/>
  <c r="J285"/>
  <c r="L285" s="1"/>
  <c r="AN279"/>
  <c r="AW280"/>
  <c r="AQ288"/>
  <c r="Q280"/>
  <c r="I287"/>
  <c r="AU283" l="1"/>
  <c r="AT283"/>
  <c r="P288"/>
  <c r="O287"/>
  <c r="AS284"/>
  <c r="AR287"/>
  <c r="K283"/>
  <c r="M283" s="1"/>
  <c r="J286"/>
  <c r="L286" s="1"/>
  <c r="AN280"/>
  <c r="AW281"/>
  <c r="Q281"/>
  <c r="I288"/>
  <c r="AU284" l="1"/>
  <c r="AT284"/>
  <c r="O288"/>
  <c r="P289"/>
  <c r="K284"/>
  <c r="M284" s="1"/>
  <c r="J287"/>
  <c r="L287" s="1"/>
  <c r="AQ290"/>
  <c r="AN281"/>
  <c r="AW282"/>
  <c r="AQ289"/>
  <c r="Q282"/>
  <c r="I289"/>
  <c r="P290" l="1"/>
  <c r="O289"/>
  <c r="AS286"/>
  <c r="AS285"/>
  <c r="AR288"/>
  <c r="AR289"/>
  <c r="K285"/>
  <c r="M285" s="1"/>
  <c r="J288"/>
  <c r="L288" s="1"/>
  <c r="AN282"/>
  <c r="AW283"/>
  <c r="AQ291"/>
  <c r="Q283"/>
  <c r="I290"/>
  <c r="AU286" l="1"/>
  <c r="AT286"/>
  <c r="AU285"/>
  <c r="AT285"/>
  <c r="P291"/>
  <c r="O290"/>
  <c r="AS287"/>
  <c r="AR290"/>
  <c r="K286"/>
  <c r="M286" s="1"/>
  <c r="J289"/>
  <c r="L289" s="1"/>
  <c r="AQ292"/>
  <c r="AN283"/>
  <c r="AW284"/>
  <c r="Q284"/>
  <c r="AU287" l="1"/>
  <c r="AT287"/>
  <c r="P292"/>
  <c r="O291"/>
  <c r="AS288"/>
  <c r="AR291"/>
  <c r="AN284"/>
  <c r="AW285"/>
  <c r="AQ293"/>
  <c r="Q285"/>
  <c r="I292"/>
  <c r="I291"/>
  <c r="AU288" l="1"/>
  <c r="AT288"/>
  <c r="O292"/>
  <c r="P293"/>
  <c r="AS289"/>
  <c r="AR292"/>
  <c r="K287"/>
  <c r="M287" s="1"/>
  <c r="J291"/>
  <c r="L291" s="1"/>
  <c r="J290"/>
  <c r="L290" s="1"/>
  <c r="K288"/>
  <c r="M288" s="1"/>
  <c r="AN285"/>
  <c r="AW286"/>
  <c r="Q286"/>
  <c r="I293"/>
  <c r="AU289" l="1"/>
  <c r="AT289"/>
  <c r="O293"/>
  <c r="P294"/>
  <c r="K289"/>
  <c r="M289" s="1"/>
  <c r="J292"/>
  <c r="L292" s="1"/>
  <c r="AQ295"/>
  <c r="AN286"/>
  <c r="AW287"/>
  <c r="AQ294"/>
  <c r="Q287"/>
  <c r="I294"/>
  <c r="O294" l="1"/>
  <c r="P295"/>
  <c r="AS291"/>
  <c r="AS290"/>
  <c r="AR294"/>
  <c r="AR293"/>
  <c r="K290"/>
  <c r="M290" s="1"/>
  <c r="J293"/>
  <c r="L293" s="1"/>
  <c r="AQ296"/>
  <c r="AN287"/>
  <c r="AW288"/>
  <c r="Q288"/>
  <c r="I295"/>
  <c r="AU291" l="1"/>
  <c r="AT291"/>
  <c r="AU290"/>
  <c r="AT290"/>
  <c r="P296"/>
  <c r="O295"/>
  <c r="AS292"/>
  <c r="AR295"/>
  <c r="K291"/>
  <c r="M291" s="1"/>
  <c r="J294"/>
  <c r="L294" s="1"/>
  <c r="AN288"/>
  <c r="AW289"/>
  <c r="AQ297"/>
  <c r="Q289"/>
  <c r="I296"/>
  <c r="AU292" l="1"/>
  <c r="AT292"/>
  <c r="P297"/>
  <c r="O296"/>
  <c r="AS293"/>
  <c r="AR296"/>
  <c r="K292"/>
  <c r="M292" s="1"/>
  <c r="J295"/>
  <c r="L295" s="1"/>
  <c r="AN289"/>
  <c r="AW290"/>
  <c r="Q290"/>
  <c r="I297"/>
  <c r="AU293" l="1"/>
  <c r="AT293"/>
  <c r="P298"/>
  <c r="O297"/>
  <c r="K293"/>
  <c r="M293" s="1"/>
  <c r="J296"/>
  <c r="L296" s="1"/>
  <c r="AQ299"/>
  <c r="AN290"/>
  <c r="AW291"/>
  <c r="AQ298"/>
  <c r="Q291"/>
  <c r="I298"/>
  <c r="J297" s="1"/>
  <c r="L297" s="1"/>
  <c r="O298" l="1"/>
  <c r="P299"/>
  <c r="AS295"/>
  <c r="AS294"/>
  <c r="AR297"/>
  <c r="AR298"/>
  <c r="K294"/>
  <c r="M294" s="1"/>
  <c r="AN291"/>
  <c r="AW292"/>
  <c r="AQ300"/>
  <c r="Q292"/>
  <c r="I299"/>
  <c r="AU295" l="1"/>
  <c r="AT295"/>
  <c r="AU294"/>
  <c r="AT294"/>
  <c r="O299"/>
  <c r="P300"/>
  <c r="AS296"/>
  <c r="AR299"/>
  <c r="K295"/>
  <c r="M295" s="1"/>
  <c r="J298"/>
  <c r="L298" s="1"/>
  <c r="AQ301"/>
  <c r="AN292"/>
  <c r="AW293"/>
  <c r="Q293"/>
  <c r="I300"/>
  <c r="AU296" l="1"/>
  <c r="AT296"/>
  <c r="O300"/>
  <c r="P301"/>
  <c r="AS297"/>
  <c r="AR300"/>
  <c r="K296"/>
  <c r="M296" s="1"/>
  <c r="J299"/>
  <c r="L299" s="1"/>
  <c r="AN293"/>
  <c r="AW294"/>
  <c r="AQ302"/>
  <c r="Q294"/>
  <c r="I301"/>
  <c r="AU297" l="1"/>
  <c r="AT297"/>
  <c r="P302"/>
  <c r="O301"/>
  <c r="AS298"/>
  <c r="AR301"/>
  <c r="K297"/>
  <c r="M297" s="1"/>
  <c r="J300"/>
  <c r="L300" s="1"/>
  <c r="AQ303"/>
  <c r="AN294"/>
  <c r="AW295"/>
  <c r="Q295"/>
  <c r="I302"/>
  <c r="AU298" l="1"/>
  <c r="AT298"/>
  <c r="P303"/>
  <c r="O302"/>
  <c r="AS299"/>
  <c r="AR302"/>
  <c r="K298"/>
  <c r="M298" s="1"/>
  <c r="J301"/>
  <c r="L301" s="1"/>
  <c r="AN295"/>
  <c r="AW296"/>
  <c r="AQ304"/>
  <c r="Q296"/>
  <c r="I303"/>
  <c r="AU299" l="1"/>
  <c r="AT299"/>
  <c r="P304"/>
  <c r="O303"/>
  <c r="AS300"/>
  <c r="AR303"/>
  <c r="K299"/>
  <c r="M299" s="1"/>
  <c r="J302"/>
  <c r="L302" s="1"/>
  <c r="AN296"/>
  <c r="AW297"/>
  <c r="Q297"/>
  <c r="I304"/>
  <c r="AU300" l="1"/>
  <c r="AT300"/>
  <c r="O304"/>
  <c r="P305"/>
  <c r="K300"/>
  <c r="M300" s="1"/>
  <c r="J303"/>
  <c r="L303" s="1"/>
  <c r="AQ306"/>
  <c r="AQ305"/>
  <c r="AN297"/>
  <c r="AW298"/>
  <c r="Q298"/>
  <c r="I305"/>
  <c r="O305" l="1"/>
  <c r="P306"/>
  <c r="AS302"/>
  <c r="AS301"/>
  <c r="AR305"/>
  <c r="AR304"/>
  <c r="K301"/>
  <c r="M301" s="1"/>
  <c r="J304"/>
  <c r="L304" s="1"/>
  <c r="AN298"/>
  <c r="AW299"/>
  <c r="AQ307"/>
  <c r="Q299"/>
  <c r="I306"/>
  <c r="AU302" l="1"/>
  <c r="AT302"/>
  <c r="AU301"/>
  <c r="AT301"/>
  <c r="O306"/>
  <c r="P307"/>
  <c r="AS303"/>
  <c r="AR306"/>
  <c r="K302"/>
  <c r="M302" s="1"/>
  <c r="J305"/>
  <c r="L305" s="1"/>
  <c r="AQ308"/>
  <c r="AN299"/>
  <c r="AW300"/>
  <c r="Q300"/>
  <c r="I307"/>
  <c r="J306" s="1"/>
  <c r="L306" s="1"/>
  <c r="AU303" l="1"/>
  <c r="AT303"/>
  <c r="P308"/>
  <c r="O307"/>
  <c r="AS304"/>
  <c r="AR307"/>
  <c r="K303"/>
  <c r="M303" s="1"/>
  <c r="AN300"/>
  <c r="AW301"/>
  <c r="Q301"/>
  <c r="I308"/>
  <c r="AU304" l="1"/>
  <c r="AT304"/>
  <c r="P309"/>
  <c r="O308"/>
  <c r="K304"/>
  <c r="M304" s="1"/>
  <c r="J307"/>
  <c r="L307" s="1"/>
  <c r="AQ310"/>
  <c r="AN301"/>
  <c r="AW302"/>
  <c r="AQ309"/>
  <c r="Q302"/>
  <c r="I309"/>
  <c r="P310" l="1"/>
  <c r="O309"/>
  <c r="AS306"/>
  <c r="AS305"/>
  <c r="AR308"/>
  <c r="AR309"/>
  <c r="K305"/>
  <c r="M305" s="1"/>
  <c r="J308"/>
  <c r="L308" s="1"/>
  <c r="AN302"/>
  <c r="AW303"/>
  <c r="Q303"/>
  <c r="I310"/>
  <c r="AU305" l="1"/>
  <c r="AT305"/>
  <c r="AU306"/>
  <c r="AT306"/>
  <c r="P311"/>
  <c r="O310"/>
  <c r="K306"/>
  <c r="M306" s="1"/>
  <c r="J309"/>
  <c r="L309" s="1"/>
  <c r="AQ312"/>
  <c r="AN303"/>
  <c r="AW304"/>
  <c r="AQ311"/>
  <c r="Q304"/>
  <c r="I311"/>
  <c r="J310" s="1"/>
  <c r="L310" s="1"/>
  <c r="P312" l="1"/>
  <c r="O311"/>
  <c r="AS308"/>
  <c r="AS307"/>
  <c r="AR311"/>
  <c r="AR310"/>
  <c r="K307"/>
  <c r="M307" s="1"/>
  <c r="AN304"/>
  <c r="AW305"/>
  <c r="Q305"/>
  <c r="I312"/>
  <c r="AU307" l="1"/>
  <c r="AT307"/>
  <c r="AU308"/>
  <c r="AT308"/>
  <c r="O312"/>
  <c r="P313"/>
  <c r="J311"/>
  <c r="L311" s="1"/>
  <c r="K308"/>
  <c r="M308" s="1"/>
  <c r="AQ314"/>
  <c r="AN305"/>
  <c r="AW306"/>
  <c r="AQ313"/>
  <c r="Q306"/>
  <c r="I313"/>
  <c r="O313" l="1"/>
  <c r="P314"/>
  <c r="AS310"/>
  <c r="AS309"/>
  <c r="AR313"/>
  <c r="AR312"/>
  <c r="K309"/>
  <c r="M309" s="1"/>
  <c r="J312"/>
  <c r="L312" s="1"/>
  <c r="AN306"/>
  <c r="AW307"/>
  <c r="AQ315"/>
  <c r="Q307"/>
  <c r="I314"/>
  <c r="AU309" l="1"/>
  <c r="AT309"/>
  <c r="AU310"/>
  <c r="AT310"/>
  <c r="AR314"/>
  <c r="O314"/>
  <c r="P315"/>
  <c r="AS311"/>
  <c r="K310"/>
  <c r="M310" s="1"/>
  <c r="J313"/>
  <c r="L313" s="1"/>
  <c r="AQ316"/>
  <c r="AS312" s="1"/>
  <c r="AN307"/>
  <c r="AW308"/>
  <c r="Q308"/>
  <c r="AU312" l="1"/>
  <c r="AT312"/>
  <c r="AU311"/>
  <c r="AT311"/>
  <c r="AR315"/>
  <c r="P316"/>
  <c r="O315"/>
  <c r="AN308"/>
  <c r="AW309"/>
  <c r="AQ317"/>
  <c r="Q309"/>
  <c r="I316"/>
  <c r="I315"/>
  <c r="AS313" l="1"/>
  <c r="AS314"/>
  <c r="AT314" s="1"/>
  <c r="AS315"/>
  <c r="AT315" s="1"/>
  <c r="AR316"/>
  <c r="AS316"/>
  <c r="AT316" s="1"/>
  <c r="P317"/>
  <c r="O316"/>
  <c r="K312"/>
  <c r="M312" s="1"/>
  <c r="K311"/>
  <c r="M311" s="1"/>
  <c r="J315"/>
  <c r="L315" s="1"/>
  <c r="J314"/>
  <c r="L314" s="1"/>
  <c r="AN309"/>
  <c r="AW310"/>
  <c r="Q310"/>
  <c r="AU313" l="1"/>
  <c r="AT313"/>
  <c r="P318"/>
  <c r="O317"/>
  <c r="AN310"/>
  <c r="AW311"/>
  <c r="Q311"/>
  <c r="I318"/>
  <c r="I317"/>
  <c r="O318" l="1"/>
  <c r="P319"/>
  <c r="K313"/>
  <c r="M313" s="1"/>
  <c r="J317"/>
  <c r="L317" s="1"/>
  <c r="J316"/>
  <c r="L316" s="1"/>
  <c r="K314"/>
  <c r="M314" s="1"/>
  <c r="AN311"/>
  <c r="AW312"/>
  <c r="AM20"/>
  <c r="Q312"/>
  <c r="I319"/>
  <c r="O319" l="1"/>
  <c r="P320"/>
  <c r="K315"/>
  <c r="M315" s="1"/>
  <c r="J318"/>
  <c r="L318" s="1"/>
  <c r="AZ10"/>
  <c r="AZ3"/>
  <c r="AZ5"/>
  <c r="AZ2"/>
  <c r="AZ4"/>
  <c r="AM23"/>
  <c r="AN312"/>
  <c r="AZ9"/>
  <c r="AW313"/>
  <c r="Q313"/>
  <c r="I320"/>
  <c r="O320" l="1"/>
  <c r="P321"/>
  <c r="K316"/>
  <c r="M316" s="1"/>
  <c r="J319"/>
  <c r="L319" s="1"/>
  <c r="AN313"/>
  <c r="AZ8"/>
  <c r="AW314"/>
  <c r="Q314"/>
  <c r="I321"/>
  <c r="P322" l="1"/>
  <c r="O321"/>
  <c r="K317"/>
  <c r="M317" s="1"/>
  <c r="J320"/>
  <c r="L320" s="1"/>
  <c r="AN314"/>
  <c r="AZ7"/>
  <c r="AW315"/>
  <c r="Q315"/>
  <c r="I322"/>
  <c r="P323" l="1"/>
  <c r="O322"/>
  <c r="K318"/>
  <c r="M318" s="1"/>
  <c r="J321"/>
  <c r="L321" s="1"/>
  <c r="AN315"/>
  <c r="AZ6"/>
  <c r="AW316"/>
  <c r="Q316"/>
  <c r="I323"/>
  <c r="P324" l="1"/>
  <c r="O323"/>
  <c r="K319"/>
  <c r="M319" s="1"/>
  <c r="J322"/>
  <c r="L322" s="1"/>
  <c r="AN316"/>
  <c r="AW317"/>
  <c r="Q317"/>
  <c r="I324"/>
  <c r="O324" l="1"/>
  <c r="P325"/>
  <c r="K320"/>
  <c r="M320" s="1"/>
  <c r="J323"/>
  <c r="L323" s="1"/>
  <c r="AN317"/>
  <c r="AW318"/>
  <c r="Q318"/>
  <c r="I325"/>
  <c r="O325" l="1"/>
  <c r="P326"/>
  <c r="K321"/>
  <c r="M321" s="1"/>
  <c r="J324"/>
  <c r="L324" s="1"/>
  <c r="AN318"/>
  <c r="AW319"/>
  <c r="Q319"/>
  <c r="I326"/>
  <c r="O326" l="1"/>
  <c r="P327"/>
  <c r="K322"/>
  <c r="M322" s="1"/>
  <c r="J325"/>
  <c r="L325" s="1"/>
  <c r="AN319"/>
  <c r="AW320"/>
  <c r="Q320"/>
  <c r="I327"/>
  <c r="P328" l="1"/>
  <c r="O327"/>
  <c r="K323"/>
  <c r="M323" s="1"/>
  <c r="J326"/>
  <c r="L326" s="1"/>
  <c r="AN320"/>
  <c r="AW321"/>
  <c r="Q321"/>
  <c r="I328"/>
  <c r="P329" l="1"/>
  <c r="O328"/>
  <c r="K324"/>
  <c r="M324" s="1"/>
  <c r="J327"/>
  <c r="L327" s="1"/>
  <c r="AN321"/>
  <c r="AW322"/>
  <c r="Q322"/>
  <c r="I329"/>
  <c r="P330" l="1"/>
  <c r="O329"/>
  <c r="K325"/>
  <c r="M325" s="1"/>
  <c r="J328"/>
  <c r="L328" s="1"/>
  <c r="AN322"/>
  <c r="AW323"/>
  <c r="Q323"/>
  <c r="I330"/>
  <c r="O330" l="1"/>
  <c r="P331"/>
  <c r="K326"/>
  <c r="M326" s="1"/>
  <c r="J329"/>
  <c r="L329" s="1"/>
  <c r="AN323"/>
  <c r="AW324"/>
  <c r="Q324"/>
  <c r="I331"/>
  <c r="O331" l="1"/>
  <c r="P332"/>
  <c r="K327"/>
  <c r="M327" s="1"/>
  <c r="J330"/>
  <c r="L330" s="1"/>
  <c r="AN324"/>
  <c r="AW325"/>
  <c r="Q325"/>
  <c r="I332"/>
  <c r="O332" l="1"/>
  <c r="P333"/>
  <c r="K328"/>
  <c r="M328" s="1"/>
  <c r="J331"/>
  <c r="L331" s="1"/>
  <c r="AW326"/>
  <c r="Q326"/>
  <c r="P334" l="1"/>
  <c r="O333"/>
  <c r="AM8"/>
  <c r="Q327"/>
  <c r="I334"/>
  <c r="I333"/>
  <c r="P335" l="1"/>
  <c r="O334"/>
  <c r="K330"/>
  <c r="M330" s="1"/>
  <c r="K329"/>
  <c r="M329" s="1"/>
  <c r="J333"/>
  <c r="L333" s="1"/>
  <c r="J332"/>
  <c r="L332" s="1"/>
  <c r="Q328"/>
  <c r="P336" l="1"/>
  <c r="O335"/>
  <c r="Q329"/>
  <c r="I336"/>
  <c r="I335"/>
  <c r="O336" l="1"/>
  <c r="P337"/>
  <c r="K331"/>
  <c r="M331" s="1"/>
  <c r="J335"/>
  <c r="L335" s="1"/>
  <c r="J334"/>
  <c r="L334" s="1"/>
  <c r="K332"/>
  <c r="M332" s="1"/>
  <c r="Q330"/>
  <c r="I337"/>
  <c r="P338" l="1"/>
  <c r="O337"/>
  <c r="K333"/>
  <c r="M333" s="1"/>
  <c r="J336"/>
  <c r="L336" s="1"/>
  <c r="Q331"/>
  <c r="I338"/>
  <c r="O338" l="1"/>
  <c r="P339"/>
  <c r="K334"/>
  <c r="M334" s="1"/>
  <c r="J337"/>
  <c r="L337" s="1"/>
  <c r="Q332"/>
  <c r="I339"/>
  <c r="O339" l="1"/>
  <c r="P340"/>
  <c r="K335"/>
  <c r="M335" s="1"/>
  <c r="J338"/>
  <c r="L338" s="1"/>
  <c r="Q333"/>
  <c r="I340"/>
  <c r="O340" l="1"/>
  <c r="P341"/>
  <c r="K336"/>
  <c r="M336" s="1"/>
  <c r="J339"/>
  <c r="L339" s="1"/>
  <c r="Q334"/>
  <c r="I341"/>
  <c r="J340" s="1"/>
  <c r="L340" s="1"/>
  <c r="P342" l="1"/>
  <c r="O341"/>
  <c r="K337"/>
  <c r="M337" s="1"/>
  <c r="Q335"/>
  <c r="P343" l="1"/>
  <c r="O342"/>
  <c r="Q336"/>
  <c r="I343"/>
  <c r="I342"/>
  <c r="O343" l="1"/>
  <c r="P344"/>
  <c r="K338"/>
  <c r="M338" s="1"/>
  <c r="J342"/>
  <c r="L342" s="1"/>
  <c r="J341"/>
  <c r="L341" s="1"/>
  <c r="K339"/>
  <c r="M339" s="1"/>
  <c r="Q337"/>
  <c r="I344"/>
  <c r="O344" l="1"/>
  <c r="P345"/>
  <c r="K340"/>
  <c r="M340" s="1"/>
  <c r="J343"/>
  <c r="L343" s="1"/>
  <c r="Q338"/>
  <c r="O345" l="1"/>
  <c r="P346"/>
  <c r="Q339"/>
  <c r="I346"/>
  <c r="I345"/>
  <c r="O346" l="1"/>
  <c r="P347"/>
  <c r="K341"/>
  <c r="M341" s="1"/>
  <c r="J345"/>
  <c r="L345" s="1"/>
  <c r="J344"/>
  <c r="L344" s="1"/>
  <c r="K342"/>
  <c r="M342" s="1"/>
  <c r="Q340"/>
  <c r="I347"/>
  <c r="P348" l="1"/>
  <c r="O347"/>
  <c r="K343"/>
  <c r="M343" s="1"/>
  <c r="J346"/>
  <c r="L346" s="1"/>
  <c r="Q341"/>
  <c r="I348"/>
  <c r="O348" l="1"/>
  <c r="P349"/>
  <c r="K344"/>
  <c r="M344" s="1"/>
  <c r="J347"/>
  <c r="L347" s="1"/>
  <c r="Q342"/>
  <c r="O349" l="1"/>
  <c r="P350"/>
  <c r="Q343"/>
  <c r="I350"/>
  <c r="I349"/>
  <c r="O350" l="1"/>
  <c r="P351"/>
  <c r="K345"/>
  <c r="M345" s="1"/>
  <c r="J349"/>
  <c r="L349" s="1"/>
  <c r="J348"/>
  <c r="L348" s="1"/>
  <c r="K346"/>
  <c r="M346" s="1"/>
  <c r="Q344"/>
  <c r="I351"/>
  <c r="O351" l="1"/>
  <c r="P352"/>
  <c r="K347"/>
  <c r="M347" s="1"/>
  <c r="J350"/>
  <c r="L350" s="1"/>
  <c r="Q345"/>
  <c r="I352"/>
  <c r="O352" l="1"/>
  <c r="P353"/>
  <c r="K348"/>
  <c r="M348" s="1"/>
  <c r="J351"/>
  <c r="L351" s="1"/>
  <c r="Q346"/>
  <c r="I353"/>
  <c r="O353" l="1"/>
  <c r="P354"/>
  <c r="J352"/>
  <c r="L352" s="1"/>
  <c r="K349"/>
  <c r="M349" s="1"/>
  <c r="Q347"/>
  <c r="I354"/>
  <c r="O354" l="1"/>
  <c r="P355"/>
  <c r="J353"/>
  <c r="L353" s="1"/>
  <c r="K350"/>
  <c r="M350" s="1"/>
  <c r="Q348"/>
  <c r="P356" l="1"/>
  <c r="O355"/>
  <c r="Q349"/>
  <c r="I356"/>
  <c r="I355"/>
  <c r="O356" l="1"/>
  <c r="P357"/>
  <c r="K351"/>
  <c r="M351" s="1"/>
  <c r="J355"/>
  <c r="L355" s="1"/>
  <c r="J354"/>
  <c r="L354" s="1"/>
  <c r="K352"/>
  <c r="M352" s="1"/>
  <c r="Q350"/>
  <c r="O357" l="1"/>
  <c r="P358"/>
  <c r="Q351"/>
  <c r="I358"/>
  <c r="I357"/>
  <c r="O358" l="1"/>
  <c r="P359"/>
  <c r="K353"/>
  <c r="M353" s="1"/>
  <c r="J356"/>
  <c r="L356" s="1"/>
  <c r="J357"/>
  <c r="L357" s="1"/>
  <c r="K354"/>
  <c r="M354" s="1"/>
  <c r="Q352"/>
  <c r="I359"/>
  <c r="O359" l="1"/>
  <c r="P360"/>
  <c r="K355"/>
  <c r="M355" s="1"/>
  <c r="J358"/>
  <c r="L358" s="1"/>
  <c r="Q353"/>
  <c r="I360"/>
  <c r="J359" s="1"/>
  <c r="L359" s="1"/>
  <c r="P361" l="1"/>
  <c r="O360"/>
  <c r="K356"/>
  <c r="M356" s="1"/>
  <c r="Q354"/>
  <c r="I361"/>
  <c r="O361" l="1"/>
  <c r="P362"/>
  <c r="K357"/>
  <c r="M357" s="1"/>
  <c r="J360"/>
  <c r="L360" s="1"/>
  <c r="Q355"/>
  <c r="I362"/>
  <c r="O362" l="1"/>
  <c r="P363"/>
  <c r="K358"/>
  <c r="M358" s="1"/>
  <c r="J361"/>
  <c r="L361" s="1"/>
  <c r="Q356"/>
  <c r="I363"/>
  <c r="O363" l="1"/>
  <c r="P364"/>
  <c r="J362"/>
  <c r="L362" s="1"/>
  <c r="K359"/>
  <c r="M359" s="1"/>
  <c r="Q357"/>
  <c r="I364"/>
  <c r="O364" l="1"/>
  <c r="P365"/>
  <c r="K360"/>
  <c r="M360" s="1"/>
  <c r="J363"/>
  <c r="L363" s="1"/>
  <c r="Q358"/>
  <c r="I365"/>
  <c r="J364" s="1"/>
  <c r="L364" s="1"/>
  <c r="O365" l="1"/>
  <c r="P366"/>
  <c r="K361"/>
  <c r="M361" s="1"/>
  <c r="Q359"/>
  <c r="O366" l="1"/>
  <c r="P367"/>
  <c r="Q360"/>
  <c r="I367"/>
  <c r="I366"/>
  <c r="P368" l="1"/>
  <c r="O367"/>
  <c r="K362"/>
  <c r="M362" s="1"/>
  <c r="J366"/>
  <c r="L366" s="1"/>
  <c r="J365"/>
  <c r="L365" s="1"/>
  <c r="K363"/>
  <c r="M363" s="1"/>
  <c r="Q361"/>
  <c r="I368"/>
  <c r="O368" l="1"/>
  <c r="P369"/>
  <c r="K364"/>
  <c r="M364" s="1"/>
  <c r="J367"/>
  <c r="L367" s="1"/>
  <c r="Q362"/>
  <c r="I369"/>
  <c r="O369" l="1"/>
  <c r="P370"/>
  <c r="K365"/>
  <c r="M365" s="1"/>
  <c r="J368"/>
  <c r="L368" s="1"/>
  <c r="Q363"/>
  <c r="I370"/>
  <c r="P371" l="1"/>
  <c r="O370"/>
  <c r="K366"/>
  <c r="M366" s="1"/>
  <c r="J369"/>
  <c r="L369" s="1"/>
  <c r="Q364"/>
  <c r="O371" l="1"/>
  <c r="P372"/>
  <c r="Q365"/>
  <c r="I372"/>
  <c r="I371"/>
  <c r="P373" l="1"/>
  <c r="O372"/>
  <c r="K367"/>
  <c r="M367" s="1"/>
  <c r="J371"/>
  <c r="L371" s="1"/>
  <c r="J370"/>
  <c r="L370" s="1"/>
  <c r="K368"/>
  <c r="M368" s="1"/>
  <c r="Q366"/>
  <c r="P374" l="1"/>
  <c r="O373"/>
  <c r="Q367"/>
  <c r="I374"/>
  <c r="I373"/>
  <c r="O374" l="1"/>
  <c r="P375"/>
  <c r="K369"/>
  <c r="M369" s="1"/>
  <c r="J372"/>
  <c r="L372" s="1"/>
  <c r="J373"/>
  <c r="L373" s="1"/>
  <c r="K370"/>
  <c r="M370" s="1"/>
  <c r="Q368"/>
  <c r="I375"/>
  <c r="P376" l="1"/>
  <c r="O375"/>
  <c r="K371"/>
  <c r="M371" s="1"/>
  <c r="J374"/>
  <c r="L374" s="1"/>
  <c r="Q369"/>
  <c r="I376"/>
  <c r="O376" l="1"/>
  <c r="P377"/>
  <c r="K372"/>
  <c r="M372" s="1"/>
  <c r="J375"/>
  <c r="L375" s="1"/>
  <c r="Q370"/>
  <c r="I377"/>
  <c r="O377" l="1"/>
  <c r="P378"/>
  <c r="K373"/>
  <c r="M373" s="1"/>
  <c r="J376"/>
  <c r="L376" s="1"/>
  <c r="Q371"/>
  <c r="I378"/>
  <c r="O378" l="1"/>
  <c r="P379"/>
  <c r="K374"/>
  <c r="M374" s="1"/>
  <c r="J377"/>
  <c r="L377" s="1"/>
  <c r="Q372"/>
  <c r="I379"/>
  <c r="P380" l="1"/>
  <c r="O379"/>
  <c r="K375"/>
  <c r="M375" s="1"/>
  <c r="J378"/>
  <c r="L378" s="1"/>
  <c r="Q373"/>
  <c r="O380" l="1"/>
  <c r="P381"/>
  <c r="Q374"/>
  <c r="I381"/>
  <c r="I380"/>
  <c r="O381" l="1"/>
  <c r="P382"/>
  <c r="K376"/>
  <c r="M376" s="1"/>
  <c r="J380"/>
  <c r="L380" s="1"/>
  <c r="J379"/>
  <c r="L379" s="1"/>
  <c r="K377"/>
  <c r="M377" s="1"/>
  <c r="Q375"/>
  <c r="I382"/>
  <c r="O382" l="1"/>
  <c r="P383"/>
  <c r="K378"/>
  <c r="M378" s="1"/>
  <c r="J381"/>
  <c r="L381" s="1"/>
  <c r="Q376"/>
  <c r="I383"/>
  <c r="P384" l="1"/>
  <c r="O383"/>
  <c r="K379"/>
  <c r="M379" s="1"/>
  <c r="J382"/>
  <c r="L382" s="1"/>
  <c r="Q377"/>
  <c r="I384"/>
  <c r="O384" l="1"/>
  <c r="P385"/>
  <c r="K380"/>
  <c r="M380" s="1"/>
  <c r="J383"/>
  <c r="L383" s="1"/>
  <c r="Q378"/>
  <c r="I385"/>
  <c r="J384" s="1"/>
  <c r="L384" s="1"/>
  <c r="O385" l="1"/>
  <c r="P386"/>
  <c r="K381"/>
  <c r="M381" s="1"/>
  <c r="Q379"/>
  <c r="I386"/>
  <c r="J385" s="1"/>
  <c r="L385" s="1"/>
  <c r="O386" l="1"/>
  <c r="P387"/>
  <c r="K382"/>
  <c r="M382" s="1"/>
  <c r="Q380"/>
  <c r="I387"/>
  <c r="O387" l="1"/>
  <c r="P388"/>
  <c r="K383"/>
  <c r="M383" s="1"/>
  <c r="J386"/>
  <c r="L386" s="1"/>
  <c r="Q381"/>
  <c r="I388"/>
  <c r="O388" l="1"/>
  <c r="P389"/>
  <c r="K384"/>
  <c r="M384" s="1"/>
  <c r="J387"/>
  <c r="L387" s="1"/>
  <c r="Q382"/>
  <c r="I389"/>
  <c r="O389" l="1"/>
  <c r="P390"/>
  <c r="K385"/>
  <c r="M385" s="1"/>
  <c r="J388"/>
  <c r="L388" s="1"/>
  <c r="Q383"/>
  <c r="I390"/>
  <c r="O390" l="1"/>
  <c r="P391"/>
  <c r="K386"/>
  <c r="M386" s="1"/>
  <c r="J389"/>
  <c r="L389" s="1"/>
  <c r="Q384"/>
  <c r="O391" l="1"/>
  <c r="P392"/>
  <c r="Q385"/>
  <c r="I392"/>
  <c r="I391"/>
  <c r="O392" l="1"/>
  <c r="P393"/>
  <c r="K387"/>
  <c r="M387" s="1"/>
  <c r="J391"/>
  <c r="L391" s="1"/>
  <c r="J390"/>
  <c r="L390" s="1"/>
  <c r="K388"/>
  <c r="M388" s="1"/>
  <c r="Q386"/>
  <c r="I393"/>
  <c r="O393" l="1"/>
  <c r="P394"/>
  <c r="K389"/>
  <c r="M389" s="1"/>
  <c r="J392"/>
  <c r="L392" s="1"/>
  <c r="Q387"/>
  <c r="I394"/>
  <c r="O394" l="1"/>
  <c r="P395"/>
  <c r="K390"/>
  <c r="M390" s="1"/>
  <c r="J393"/>
  <c r="L393" s="1"/>
  <c r="Q388"/>
  <c r="I395"/>
  <c r="O395" l="1"/>
  <c r="P396"/>
  <c r="K391"/>
  <c r="M391" s="1"/>
  <c r="J394"/>
  <c r="L394" s="1"/>
  <c r="Q389"/>
  <c r="I396"/>
  <c r="O396" l="1"/>
  <c r="P397"/>
  <c r="K392"/>
  <c r="M392" s="1"/>
  <c r="J395"/>
  <c r="L395" s="1"/>
  <c r="Q390"/>
  <c r="I397"/>
  <c r="O397" l="1"/>
  <c r="P398"/>
  <c r="K393"/>
  <c r="M393" s="1"/>
  <c r="J396"/>
  <c r="L396" s="1"/>
  <c r="Q391"/>
  <c r="I398"/>
  <c r="O398" l="1"/>
  <c r="P399"/>
  <c r="K394"/>
  <c r="M394" s="1"/>
  <c r="J397"/>
  <c r="L397" s="1"/>
  <c r="Q392"/>
  <c r="I399"/>
  <c r="O399" l="1"/>
  <c r="P400"/>
  <c r="K395"/>
  <c r="M395" s="1"/>
  <c r="J398"/>
  <c r="L398" s="1"/>
  <c r="Q393"/>
  <c r="I400"/>
  <c r="O400" l="1"/>
  <c r="P401"/>
  <c r="K396"/>
  <c r="M396" s="1"/>
  <c r="J399"/>
  <c r="L399" s="1"/>
  <c r="Q394"/>
  <c r="I401"/>
  <c r="O401" l="1"/>
  <c r="P402"/>
  <c r="K397"/>
  <c r="M397" s="1"/>
  <c r="J400"/>
  <c r="L400" s="1"/>
  <c r="Q395"/>
  <c r="I402"/>
  <c r="O402" l="1"/>
  <c r="P403"/>
  <c r="K398"/>
  <c r="M398" s="1"/>
  <c r="J401"/>
  <c r="L401" s="1"/>
  <c r="Q396"/>
  <c r="I403"/>
  <c r="J402" s="1"/>
  <c r="L402" s="1"/>
  <c r="O403" l="1"/>
  <c r="P404"/>
  <c r="K399"/>
  <c r="M399" s="1"/>
  <c r="Q397"/>
  <c r="I404"/>
  <c r="J403" s="1"/>
  <c r="L403" s="1"/>
  <c r="O404" l="1"/>
  <c r="P405"/>
  <c r="K400"/>
  <c r="M400" s="1"/>
  <c r="Q398"/>
  <c r="I405"/>
  <c r="O405" l="1"/>
  <c r="P406"/>
  <c r="K401"/>
  <c r="M401" s="1"/>
  <c r="J404"/>
  <c r="L404" s="1"/>
  <c r="Q399"/>
  <c r="I406"/>
  <c r="O406" l="1"/>
  <c r="P407"/>
  <c r="K402"/>
  <c r="M402" s="1"/>
  <c r="J405"/>
  <c r="L405" s="1"/>
  <c r="Q400"/>
  <c r="I407"/>
  <c r="O407" l="1"/>
  <c r="P408"/>
  <c r="K403"/>
  <c r="M403" s="1"/>
  <c r="J406"/>
  <c r="L406" s="1"/>
  <c r="Q401"/>
  <c r="I408"/>
  <c r="O408" l="1"/>
  <c r="P409"/>
  <c r="K404"/>
  <c r="M404" s="1"/>
  <c r="J407"/>
  <c r="L407" s="1"/>
  <c r="Q402"/>
  <c r="I409"/>
  <c r="O409" l="1"/>
  <c r="P410"/>
  <c r="K405"/>
  <c r="M405" s="1"/>
  <c r="J408"/>
  <c r="L408" s="1"/>
  <c r="Q403"/>
  <c r="I410"/>
  <c r="O410" l="1"/>
  <c r="P411"/>
  <c r="K406"/>
  <c r="M406" s="1"/>
  <c r="J409"/>
  <c r="L409" s="1"/>
  <c r="Q404"/>
  <c r="I411"/>
  <c r="O411" l="1"/>
  <c r="P412"/>
  <c r="K407"/>
  <c r="M407" s="1"/>
  <c r="J410"/>
  <c r="L410" s="1"/>
  <c r="Q405"/>
  <c r="I412"/>
  <c r="O412" l="1"/>
  <c r="P413"/>
  <c r="K408"/>
  <c r="M408" s="1"/>
  <c r="J411"/>
  <c r="L411" s="1"/>
  <c r="Q406"/>
  <c r="O413" l="1"/>
  <c r="P414"/>
  <c r="Q407"/>
  <c r="I414"/>
  <c r="I413"/>
  <c r="O414" l="1"/>
  <c r="P415"/>
  <c r="K409"/>
  <c r="M409" s="1"/>
  <c r="J413"/>
  <c r="L413" s="1"/>
  <c r="J412"/>
  <c r="L412" s="1"/>
  <c r="K410"/>
  <c r="M410" s="1"/>
  <c r="Q408"/>
  <c r="I415"/>
  <c r="O415" l="1"/>
  <c r="P416"/>
  <c r="K411"/>
  <c r="M411" s="1"/>
  <c r="J414"/>
  <c r="L414" s="1"/>
  <c r="Q409"/>
  <c r="I416"/>
  <c r="P417" l="1"/>
  <c r="O416"/>
  <c r="K412"/>
  <c r="M412" s="1"/>
  <c r="J415"/>
  <c r="L415" s="1"/>
  <c r="Q410"/>
  <c r="O417" l="1"/>
  <c r="P418"/>
  <c r="Q411"/>
  <c r="I418"/>
  <c r="I417"/>
  <c r="P419" l="1"/>
  <c r="O418"/>
  <c r="K413"/>
  <c r="M413" s="1"/>
  <c r="J416"/>
  <c r="L416" s="1"/>
  <c r="J417"/>
  <c r="L417" s="1"/>
  <c r="K414"/>
  <c r="M414" s="1"/>
  <c r="Q412"/>
  <c r="I419"/>
  <c r="P420" l="1"/>
  <c r="O419"/>
  <c r="K415"/>
  <c r="M415" s="1"/>
  <c r="J418"/>
  <c r="L418" s="1"/>
  <c r="Q413"/>
  <c r="I420"/>
  <c r="P421" l="1"/>
  <c r="O420"/>
  <c r="K416"/>
  <c r="M416" s="1"/>
  <c r="J419"/>
  <c r="L419" s="1"/>
  <c r="Q414"/>
  <c r="I421"/>
  <c r="J420" s="1"/>
  <c r="L420" s="1"/>
  <c r="P422" l="1"/>
  <c r="O421"/>
  <c r="K417"/>
  <c r="M417" s="1"/>
  <c r="Q415"/>
  <c r="I422"/>
  <c r="O422" l="1"/>
  <c r="P423"/>
  <c r="K418"/>
  <c r="M418" s="1"/>
  <c r="J421"/>
  <c r="L421" s="1"/>
  <c r="Q416"/>
  <c r="I423"/>
  <c r="O423" l="1"/>
  <c r="P424"/>
  <c r="K419"/>
  <c r="M419" s="1"/>
  <c r="J422"/>
  <c r="L422" s="1"/>
  <c r="Q417"/>
  <c r="I424"/>
  <c r="O424" l="1"/>
  <c r="P425"/>
  <c r="K420"/>
  <c r="M420" s="1"/>
  <c r="J423"/>
  <c r="L423" s="1"/>
  <c r="Q418"/>
  <c r="O425" l="1"/>
  <c r="P426"/>
  <c r="Q419"/>
  <c r="I426"/>
  <c r="I425"/>
  <c r="O426" l="1"/>
  <c r="P427"/>
  <c r="K421"/>
  <c r="M421" s="1"/>
  <c r="J425"/>
  <c r="L425" s="1"/>
  <c r="J424"/>
  <c r="L424" s="1"/>
  <c r="K422"/>
  <c r="M422" s="1"/>
  <c r="Q420"/>
  <c r="O427" l="1"/>
  <c r="P428"/>
  <c r="I427"/>
  <c r="Q421"/>
  <c r="I428"/>
  <c r="O428" l="1"/>
  <c r="P429"/>
  <c r="K423"/>
  <c r="M423" s="1"/>
  <c r="J426"/>
  <c r="L426" s="1"/>
  <c r="J427"/>
  <c r="L427" s="1"/>
  <c r="K424"/>
  <c r="M424" s="1"/>
  <c r="I429"/>
  <c r="Q422"/>
  <c r="O429" l="1"/>
  <c r="P430"/>
  <c r="K425"/>
  <c r="M425" s="1"/>
  <c r="J428"/>
  <c r="L428" s="1"/>
  <c r="I430"/>
  <c r="I431"/>
  <c r="Q423"/>
  <c r="O430" l="1"/>
  <c r="P431"/>
  <c r="K427"/>
  <c r="M427" s="1"/>
  <c r="J429"/>
  <c r="L429" s="1"/>
  <c r="J430"/>
  <c r="L430" s="1"/>
  <c r="K426"/>
  <c r="M426" s="1"/>
  <c r="I432"/>
  <c r="Q424"/>
  <c r="O431" l="1"/>
  <c r="P432"/>
  <c r="K428"/>
  <c r="M428" s="1"/>
  <c r="J431"/>
  <c r="L431" s="1"/>
  <c r="I433"/>
  <c r="Q425"/>
  <c r="O432" l="1"/>
  <c r="P433"/>
  <c r="K429"/>
  <c r="M429" s="1"/>
  <c r="J432"/>
  <c r="L432" s="1"/>
  <c r="Q426"/>
  <c r="O433" l="1"/>
  <c r="P434"/>
  <c r="I435"/>
  <c r="I434"/>
  <c r="Q427"/>
  <c r="O434" l="1"/>
  <c r="P435"/>
  <c r="K431"/>
  <c r="M431" s="1"/>
  <c r="K430"/>
  <c r="M430" s="1"/>
  <c r="J434"/>
  <c r="L434" s="1"/>
  <c r="J433"/>
  <c r="L433" s="1"/>
  <c r="I436"/>
  <c r="Q428"/>
  <c r="O435" l="1"/>
  <c r="P436"/>
  <c r="K432"/>
  <c r="M432" s="1"/>
  <c r="J435"/>
  <c r="L435" s="1"/>
  <c r="Q429"/>
  <c r="I437"/>
  <c r="J436" s="1"/>
  <c r="L436" s="1"/>
  <c r="P437" l="1"/>
  <c r="O436"/>
  <c r="K433"/>
  <c r="M433" s="1"/>
  <c r="I438"/>
  <c r="Q430"/>
  <c r="P438" l="1"/>
  <c r="O437"/>
  <c r="K434"/>
  <c r="M434" s="1"/>
  <c r="J437"/>
  <c r="L437" s="1"/>
  <c r="Q431"/>
  <c r="I439"/>
  <c r="O438" l="1"/>
  <c r="P439"/>
  <c r="K435"/>
  <c r="M435" s="1"/>
  <c r="J438"/>
  <c r="L438" s="1"/>
  <c r="I440"/>
  <c r="Q432"/>
  <c r="O439" l="1"/>
  <c r="P440"/>
  <c r="J439"/>
  <c r="L439" s="1"/>
  <c r="K436"/>
  <c r="M436" s="1"/>
  <c r="Q433"/>
  <c r="I441"/>
  <c r="J440" s="1"/>
  <c r="L440" s="1"/>
  <c r="O440" l="1"/>
  <c r="P441"/>
  <c r="K437"/>
  <c r="M437" s="1"/>
  <c r="I442"/>
  <c r="K441" s="1"/>
  <c r="M441" s="1"/>
  <c r="Q434"/>
  <c r="P442" l="1"/>
  <c r="O441"/>
  <c r="K438"/>
  <c r="M438" s="1"/>
  <c r="K439"/>
  <c r="M439" s="1"/>
  <c r="K440"/>
  <c r="M440" s="1"/>
  <c r="J441"/>
  <c r="L441" s="1"/>
  <c r="Q435"/>
  <c r="F23"/>
  <c r="F20"/>
  <c r="P443" l="1"/>
  <c r="O442"/>
  <c r="Q436"/>
  <c r="P444" l="1"/>
  <c r="O443"/>
  <c r="Q437"/>
  <c r="O444" l="1"/>
  <c r="P445"/>
  <c r="U31"/>
  <c r="Q438"/>
  <c r="O445" l="1"/>
  <c r="P446"/>
  <c r="U30"/>
  <c r="Q439"/>
  <c r="O446" l="1"/>
  <c r="P447"/>
  <c r="U29"/>
  <c r="Q440"/>
  <c r="P448" l="1"/>
  <c r="O447"/>
  <c r="U28"/>
  <c r="Q441"/>
  <c r="P449" l="1"/>
  <c r="O448"/>
  <c r="U27"/>
  <c r="Q442"/>
  <c r="P450" l="1"/>
  <c r="O449"/>
  <c r="U26"/>
  <c r="U25"/>
  <c r="U24"/>
  <c r="U23"/>
  <c r="F8"/>
  <c r="O450" l="1"/>
  <c r="P451"/>
  <c r="O451" l="1"/>
  <c r="P452"/>
  <c r="P453" l="1"/>
  <c r="O452"/>
  <c r="P454" l="1"/>
  <c r="O454" s="1"/>
  <c r="O453"/>
</calcChain>
</file>

<file path=xl/sharedStrings.xml><?xml version="1.0" encoding="utf-8"?>
<sst xmlns="http://schemas.openxmlformats.org/spreadsheetml/2006/main" count="393" uniqueCount="257">
  <si>
    <t>GISP2 Oxygen Isotope Data - 110,000 years</t>
  </si>
  <si>
    <t xml:space="preserve">REFERENCES: </t>
  </si>
  <si>
    <t>Grootes, P.M., and M. Stuiver. 1997. Oxygen 18/16 variability in Greenland</t>
  </si>
  <si>
    <t>snow and ice with 10^3 to 10^5-year time resolution. Journal of</t>
  </si>
  <si>
    <t xml:space="preserve">Geophysical Research 102:26455-26470. </t>
  </si>
  <si>
    <t>Stuiver, M., P.M. Grootes, and T.F. Braziunas. 1995. The GISP2 18O climate</t>
  </si>
  <si>
    <t>record of the past 16,500 years and the role of the sun, ocean and</t>
  </si>
  <si>
    <t xml:space="preserve">volcanoes. Quaternary Research 44:341-354. </t>
  </si>
  <si>
    <t>Meese, D.A., R.B. Alley, R.J. Fiacco, M.S. Germani, A.J. Gow, P.M.</t>
  </si>
  <si>
    <t>Grootes, M. Illing, P.A. Mayewski, M.C. Morrison, M. Ram, K.C. Taylor, Q.</t>
  </si>
  <si>
    <t>Yang, and G.A. Zielinski. 1994. Preliminary depth-agescale of the GISP2</t>
  </si>
  <si>
    <t xml:space="preserve">ice core. Special CRREL Report 94-1, US. </t>
  </si>
  <si>
    <t>Steig, E.J., P.M. Grootes, and M. Stuiver. 1994. Seasonal precipitaion</t>
  </si>
  <si>
    <t xml:space="preserve">timing and ice core records. Science 266:1885-1886. </t>
  </si>
  <si>
    <t>Grootes, P.M., M. Stuiver, J.W.C. White, S.J. Johnsen, and J. Jouzel.</t>
  </si>
  <si>
    <t>1993. Comparison of oxygen isotope records from the GISP2 and GRIP</t>
  </si>
  <si>
    <t xml:space="preserve">Greenland ice cores. Nature 366:552-554. </t>
  </si>
  <si>
    <t xml:space="preserve">DATA DESCRIPTION: </t>
  </si>
  <si>
    <t>This file contains the GISP2 delta 18O 2 meter data set, measured at the</t>
  </si>
  <si>
    <t>University of Washington's Quaternary Isotope Laboratory, as of February</t>
  </si>
  <si>
    <t>1st, 1997.  The timescale (down to 2808 meters) includes revisions by D.</t>
  </si>
  <si>
    <t>A. Meese as of September 1994. The GISP2 depths below 167 meters are those</t>
  </si>
  <si>
    <t>of the D core; above 167 meters the core depths are those of the B core +</t>
  </si>
  <si>
    <t>1.09 meters.  See the file gisp2age.dat for further information on the</t>
  </si>
  <si>
    <t xml:space="preserve">timescale. </t>
  </si>
  <si>
    <t xml:space="preserve">The data columns represent: </t>
  </si>
  <si>
    <t>(1) top depths of intervals (in meters)</t>
  </si>
  <si>
    <t>(2) mean delta 18-O values (in per mil) over 2 meter intervals starting at</t>
  </si>
  <si>
    <t>top depths.  Standard deviation in a single delta 18-O measurement is 0.14</t>
  </si>
  <si>
    <t>per mil. Multiple measurements (such as for the ones below) reduce the</t>
  </si>
  <si>
    <t xml:space="preserve">standard deviation to the 0.05 to 0.1 per mil range. </t>
  </si>
  <si>
    <t>(3) layer count ages at top depths (in yr BP) where 0 BP represents AD</t>
  </si>
  <si>
    <t>1950 SUMMER to AD 1949 SUMMER</t>
  </si>
  <si>
    <t>Data Source:</t>
  </si>
  <si>
    <t xml:space="preserve">Data provided by the National Snow and Ice Data Center, University of Colorado at Boulder, </t>
  </si>
  <si>
    <t>and the WDC-A for Paleoclimatology, National Geophysical Data Center, Boulder, Colorado.</t>
  </si>
  <si>
    <t>http://nsidc.org/data/gisp_grip/document/gispdata.html</t>
  </si>
  <si>
    <t>Age (1950 Basis)</t>
  </si>
  <si>
    <t>Bin Avr</t>
  </si>
  <si>
    <r>
      <rPr>
        <b/>
        <sz val="9"/>
        <rFont val="Courier New"/>
        <family val="3"/>
      </rPr>
      <t>Δ</t>
    </r>
    <r>
      <rPr>
        <b/>
        <sz val="9"/>
        <rFont val="Geneva"/>
      </rPr>
      <t>t</t>
    </r>
  </si>
  <si>
    <t>KyrBP</t>
  </si>
  <si>
    <t>Bin Notes</t>
  </si>
  <si>
    <t>Begin Bin</t>
  </si>
  <si>
    <t>57-Center</t>
  </si>
  <si>
    <t>172-Avr</t>
  </si>
  <si>
    <t>Δt</t>
  </si>
  <si>
    <t>57.24 yr bins</t>
  </si>
  <si>
    <t>Gaps in the</t>
  </si>
  <si>
    <t>data limit this</t>
  </si>
  <si>
    <t>TS to kyr</t>
  </si>
  <si>
    <t>Least Sq:</t>
  </si>
  <si>
    <t>Slope</t>
  </si>
  <si>
    <t>Intercept</t>
  </si>
  <si>
    <t># Interpolated</t>
  </si>
  <si>
    <t>Observations</t>
  </si>
  <si>
    <t>BP Observ</t>
  </si>
  <si>
    <t>19.08 yr bins</t>
  </si>
  <si>
    <t>19-Center</t>
  </si>
  <si>
    <t>Oxy</t>
  </si>
  <si>
    <t>172-Center</t>
  </si>
  <si>
    <t>171.72 yr bins</t>
  </si>
  <si>
    <t>515.16 yr bins</t>
  </si>
  <si>
    <t>515-Center</t>
  </si>
  <si>
    <t>172 Model</t>
  </si>
  <si>
    <t>Correlations</t>
  </si>
  <si>
    <t>4636 Model</t>
  </si>
  <si>
    <t>Recent Correl.</t>
  </si>
  <si>
    <t>Gregorian</t>
  </si>
  <si>
    <t>Cycles</t>
  </si>
  <si>
    <t>33 cycles</t>
  </si>
  <si>
    <t>14 cycles</t>
  </si>
  <si>
    <t>11 cycles</t>
  </si>
  <si>
    <t>Lag (kyr)</t>
  </si>
  <si>
    <t>Interpolated</t>
  </si>
  <si>
    <t>90%</t>
  </si>
  <si>
    <t>50%</t>
  </si>
  <si>
    <t>70%</t>
  </si>
  <si>
    <t>The Meese/Sowers timescale is the official timescale for the GISP2 ice</t>
  </si>
  <si>
    <t>core, up to and including many of the publications in the GRIP/GISP2</t>
  </si>
  <si>
    <t>compendium volume of the Journal of Geophysical Research. This timescale</t>
  </si>
  <si>
    <t>was created by combining the original layer-counted timescale of Meese and</t>
  </si>
  <si>
    <t>others (1994), to about 50,000 years, with a timescale constructed using</t>
  </si>
  <si>
    <t>trace gas measurements from the Vostok and GISP2 cores, placed on the</t>
  </si>
  <si>
    <t>SPECMAP marine timescale.  See Bender et al. (1994) for details.</t>
  </si>
  <si>
    <t>57 Avr</t>
  </si>
  <si>
    <t>3-9 BP</t>
  </si>
  <si>
    <t>1-9 BP</t>
  </si>
  <si>
    <t>Inverted</t>
  </si>
  <si>
    <t>Cells</t>
  </si>
  <si>
    <t>from 8.166 Ka</t>
  </si>
  <si>
    <t>to 0.089 Ka</t>
  </si>
  <si>
    <t>Actual</t>
  </si>
  <si>
    <t>Lag = -0.1112</t>
  </si>
  <si>
    <t>231 to 441</t>
  </si>
  <si>
    <t>from 4.099 Ka</t>
  </si>
  <si>
    <t>23 cycles</t>
  </si>
  <si>
    <t>99%</t>
  </si>
  <si>
    <t>18 to 230</t>
  </si>
  <si>
    <t>to 4.11794 Ka</t>
  </si>
  <si>
    <t>24 cycles</t>
  </si>
  <si>
    <t>no correlation</t>
  </si>
  <si>
    <t>Lead = .02</t>
  </si>
  <si>
    <t>172 Avr</t>
  </si>
  <si>
    <t>516 Avr</t>
  </si>
  <si>
    <t>516 Model</t>
  </si>
  <si>
    <t>1547 Avr</t>
  </si>
  <si>
    <t>1547 Model</t>
  </si>
  <si>
    <t>4640 Avr</t>
  </si>
  <si>
    <t>from 11.451 Ka</t>
  </si>
  <si>
    <t>to 0.222 Ka</t>
  </si>
  <si>
    <t>118 to 215</t>
  </si>
  <si>
    <t>Lag = -0.306</t>
  </si>
  <si>
    <t>Lag = -0.058</t>
  </si>
  <si>
    <t>from 5.779 Ka</t>
  </si>
  <si>
    <t>to 5.837 Ka</t>
  </si>
  <si>
    <t>19 to 117</t>
  </si>
  <si>
    <t>from 51.264 Ka</t>
  </si>
  <si>
    <t>to 0.738 Ka</t>
  </si>
  <si>
    <t>19 to 313</t>
  </si>
  <si>
    <t>from 65.013 Ka</t>
  </si>
  <si>
    <t>to 2.113 Ka</t>
  </si>
  <si>
    <t>98 to 220</t>
  </si>
  <si>
    <t>57.3 Model</t>
  </si>
  <si>
    <t>Lag = -0.0157</t>
  </si>
  <si>
    <t>72 cycles</t>
  </si>
  <si>
    <t>3 Avr</t>
  </si>
  <si>
    <t>9 Avr</t>
  </si>
  <si>
    <t>Table E15.1.1 – Information about the Greenland Climate Time-Series.</t>
  </si>
  <si>
    <t>Description</t>
  </si>
  <si>
    <t>Details for this Time-Series</t>
  </si>
  <si>
    <t>Data Source</t>
  </si>
  <si>
    <t>Brief description of the data</t>
  </si>
  <si>
    <t>Oxygen isotope data from GISP2 ice core.</t>
  </si>
  <si>
    <t>Abbreviated reference</t>
  </si>
  <si>
    <r>
      <t>NSIDC: GISP2</t>
    </r>
    <r>
      <rPr>
        <sz val="11"/>
        <color rgb="FF000000"/>
        <rFont val="Times New Roman"/>
        <family val="1"/>
      </rPr>
      <t>, 1997</t>
    </r>
  </si>
  <si>
    <t>Details about the data source</t>
  </si>
  <si>
    <t>http://nsidc.org/data/gisp_grip/data/gisp2/isotopes/gispd18o.dat</t>
  </si>
  <si>
    <t>Original Time-Series</t>
  </si>
  <si>
    <t>Beginning time</t>
  </si>
  <si>
    <t>111.027 Ka</t>
  </si>
  <si>
    <t>Ending time</t>
  </si>
  <si>
    <t>0.013 Ka</t>
  </si>
  <si>
    <t>No. of samples (observations)</t>
  </si>
  <si>
    <t>Estimated ages: Mean error</t>
  </si>
  <si>
    <t>5-kyr (inferred)</t>
  </si>
  <si>
    <t>Estimated ages: Minimum error</t>
  </si>
  <si>
    <t>0.02-kyr (inferred)</t>
  </si>
  <si>
    <t>Estimated ages: Maximum error</t>
  </si>
  <si>
    <t>10-kyr (inferred)</t>
  </si>
  <si>
    <t>Table E15.2.1 – Greenland Ice Core:  Data Preparation.</t>
  </si>
  <si>
    <t>Preparation Summary</t>
  </si>
  <si>
    <t>Test # 1</t>
  </si>
  <si>
    <t>Test # 2</t>
  </si>
  <si>
    <t>Test # 3</t>
  </si>
  <si>
    <t>Test # 4</t>
  </si>
  <si>
    <t>Test # 5</t>
  </si>
  <si>
    <t>Test # 6</t>
  </si>
  <si>
    <t>Data Preparation Steps</t>
  </si>
  <si>
    <t>172-yr</t>
  </si>
  <si>
    <t>516-yr</t>
  </si>
  <si>
    <t>1.55-kyr</t>
  </si>
  <si>
    <t>4.64-kyr</t>
  </si>
  <si>
    <t>Bin Sizes for Histogram</t>
  </si>
  <si>
    <t>19.1-yr</t>
  </si>
  <si>
    <t>57.3-yr</t>
  </si>
  <si>
    <t>Data Adjustments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</si>
  <si>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</si>
  <si>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</si>
  <si>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</si>
  <si>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</si>
  <si>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</si>
  <si>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</si>
  <si>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8.17 Ka</t>
  </si>
  <si>
    <t>4.10 Ka</t>
  </si>
  <si>
    <t>11.5 Ka</t>
  </si>
  <si>
    <t>5.78 Ka</t>
  </si>
  <si>
    <t>51.3 Ka</t>
  </si>
  <si>
    <t>65.0 Ka</t>
  </si>
  <si>
    <t>Ending Time of Test</t>
  </si>
  <si>
    <t>4.12 Ka</t>
  </si>
  <si>
    <t>0.09 Ka</t>
  </si>
  <si>
    <t>5.84 Ka</t>
  </si>
  <si>
    <t>0.22 Ka</t>
  </si>
  <si>
    <t>0.7 Ka</t>
  </si>
  <si>
    <t>2.1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</si>
  <si>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</si>
  <si>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</si>
  <si>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</si>
  <si>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</si>
  <si>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</si>
  <si>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</si>
  <si>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</si>
  <si>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</si>
  <si>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</si>
  <si>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</si>
  <si>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</si>
  <si>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</si>
  <si>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</si>
  <si>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</si>
  <si>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</si>
  <si>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</si>
  <si>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E15.3.1 – Results from Greenland Ice Core Tests.</t>
  </si>
  <si>
    <t>Least Squares Tests TestPreparation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</si>
  <si>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</si>
  <si>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</si>
  <si>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</si>
  <si>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</si>
  <si>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</si>
  <si>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161.0-yr</t>
  </si>
  <si>
    <t>174.5-yr</t>
  </si>
  <si>
    <t>314.7-yr</t>
  </si>
  <si>
    <t>323.4-yr</t>
  </si>
  <si>
    <t>1.460-kyr</t>
  </si>
  <si>
    <t>3.406-kyr</t>
  </si>
  <si>
    <t>p-value</t>
  </si>
  <si>
    <t>Secondary Wavelength</t>
  </si>
  <si>
    <t>57.95-yr</t>
  </si>
  <si>
    <t>---</t>
  </si>
  <si>
    <t>539.3-yr</t>
  </si>
  <si>
    <t>515.7-yr</t>
  </si>
  <si>
    <t>4.687-kyr</t>
  </si>
  <si>
    <t>Smoothed Periodogram</t>
  </si>
  <si>
    <t>57.29-yr</t>
  </si>
  <si>
    <t>165.6-yr</t>
  </si>
  <si>
    <t>477.2-yr</t>
  </si>
  <si>
    <t>339.4-yr</t>
  </si>
  <si>
    <t>1.509-kyr</t>
  </si>
  <si>
    <t>3.296-kyr</t>
  </si>
  <si>
    <t>Confidence Level</t>
  </si>
  <si>
    <t>1.042-kyr</t>
  </si>
  <si>
    <t>4.399-kyr</t>
  </si>
  <si>
    <t>Correlation &amp; Lag Tests</t>
  </si>
  <si>
    <t>Correlation with lag</t>
  </si>
  <si>
    <t xml:space="preserve">Offset used with Model </t>
  </si>
  <si>
    <t>20-yr</t>
  </si>
  <si>
    <t>-111-yr</t>
  </si>
  <si>
    <t>-58-yr</t>
  </si>
  <si>
    <t>-306-yr</t>
  </si>
  <si>
    <t>115-yr</t>
  </si>
  <si>
    <t>-400-yr</t>
  </si>
  <si>
    <t>File Name</t>
  </si>
  <si>
    <t>Input data</t>
  </si>
  <si>
    <t>used in</t>
  </si>
  <si>
    <t>periodogram</t>
  </si>
  <si>
    <t>scripts.</t>
  </si>
  <si>
    <t>GISP2_a_172-yr.txt</t>
  </si>
  <si>
    <t>GISP2_b_172-yr.txt</t>
  </si>
  <si>
    <t>GISP2_c_516-yr.txt</t>
  </si>
  <si>
    <t>GISP2_d_516-yr.txt</t>
  </si>
  <si>
    <t>GISP2_e_1-kyr.txt</t>
  </si>
  <si>
    <t>GISP2_f_4-kyr.txt</t>
  </si>
  <si>
    <t>Periodogram for 172-year test 1.</t>
  </si>
  <si>
    <t>Periodogram for 172-year test 2.</t>
  </si>
  <si>
    <t>Periodogram for 516-year test 1.</t>
  </si>
  <si>
    <t>Periodogram for 516-year test 2.</t>
  </si>
  <si>
    <t>Periodogram for 1.55-kyr test.</t>
  </si>
  <si>
    <t>Periodogram for 4.64-kyr test.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</si>
</sst>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00"/>
    <numFmt numFmtId="166" formatCode="0.00000"/>
    <numFmt numFmtId="167" formatCode="0.0000"/>
  </numFmts>
  <fonts count="49">
    <font>
      <sz val="9"/>
      <name val="Geneva"/>
      <family val="2"/>
    </font>
    <font>
      <sz val="11"/>
      <color theme="1"/>
      <name val="Courier New"/>
      <family val="2"/>
    </font>
    <font>
      <b/>
      <sz val="12"/>
      <name val="Geneva"/>
      <family val="2"/>
    </font>
    <font>
      <b/>
      <sz val="9"/>
      <name val="Geneva"/>
    </font>
    <font>
      <sz val="9"/>
      <name val="Genev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b/>
      <sz val="9"/>
      <name val="Courier New"/>
      <family val="3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9"/>
      <color theme="10"/>
      <name val="Geneva"/>
      <family val="2"/>
    </font>
    <font>
      <sz val="9"/>
      <name val="Times New Roman"/>
      <family val="1"/>
    </font>
    <font>
      <b/>
      <sz val="9"/>
      <color rgb="FFFF0000"/>
      <name val="Geneva"/>
    </font>
    <font>
      <sz val="10"/>
      <name val="Arial Unicode MS"/>
      <family val="2"/>
    </font>
    <font>
      <sz val="9"/>
      <name val="Geneva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0"/>
      <color theme="10"/>
      <name val="Geneva"/>
      <family val="2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9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" fillId="0" borderId="0"/>
    <xf numFmtId="0" fontId="24" fillId="0" borderId="0"/>
    <xf numFmtId="0" fontId="22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4" fillId="0" borderId="0"/>
    <xf numFmtId="0" fontId="4" fillId="0" borderId="0"/>
    <xf numFmtId="0" fontId="22" fillId="0" borderId="0"/>
    <xf numFmtId="0" fontId="22" fillId="0" borderId="0"/>
    <xf numFmtId="0" fontId="29" fillId="0" borderId="0"/>
    <xf numFmtId="0" fontId="26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4" fillId="0" borderId="0"/>
    <xf numFmtId="0" fontId="26" fillId="0" borderId="0"/>
    <xf numFmtId="0" fontId="4" fillId="0" borderId="0"/>
    <xf numFmtId="0" fontId="22" fillId="0" borderId="0"/>
    <xf numFmtId="0" fontId="31" fillId="0" borderId="0"/>
    <xf numFmtId="0" fontId="22" fillId="0" borderId="0"/>
    <xf numFmtId="0" fontId="4" fillId="0" borderId="0"/>
    <xf numFmtId="0" fontId="27" fillId="0" borderId="0"/>
    <xf numFmtId="0" fontId="22" fillId="0" borderId="0"/>
    <xf numFmtId="0" fontId="4" fillId="0" borderId="0"/>
    <xf numFmtId="0" fontId="1" fillId="0" borderId="0"/>
    <xf numFmtId="0" fontId="30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4" fillId="0" borderId="0"/>
    <xf numFmtId="0" fontId="22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2" borderId="0" xfId="0" applyFill="1"/>
    <xf numFmtId="2" fontId="3" fillId="0" borderId="0" xfId="0" applyNumberFormat="1" applyFont="1" applyAlignment="1">
      <alignment horizontal="right"/>
    </xf>
    <xf numFmtId="0" fontId="22" fillId="0" borderId="0" xfId="41"/>
    <xf numFmtId="0" fontId="23" fillId="0" borderId="0" xfId="48" applyFont="1"/>
    <xf numFmtId="0" fontId="23" fillId="0" borderId="0" xfId="41" applyFont="1"/>
    <xf numFmtId="0" fontId="32" fillId="2" borderId="0" xfId="46" applyFont="1" applyFill="1"/>
    <xf numFmtId="0" fontId="25" fillId="2" borderId="0" xfId="46" applyFont="1" applyFill="1"/>
    <xf numFmtId="2" fontId="28" fillId="0" borderId="0" xfId="49" applyNumberFormat="1" applyFont="1" applyAlignment="1">
      <alignment horizontal="center"/>
    </xf>
    <xf numFmtId="0" fontId="23" fillId="2" borderId="0" xfId="49" applyFont="1" applyFill="1"/>
    <xf numFmtId="164" fontId="28" fillId="0" borderId="0" xfId="49" applyNumberFormat="1" applyFont="1" applyAlignment="1">
      <alignment horizontal="center"/>
    </xf>
    <xf numFmtId="164" fontId="23" fillId="0" borderId="0" xfId="49" applyNumberFormat="1" applyFont="1"/>
    <xf numFmtId="2" fontId="23" fillId="2" borderId="0" xfId="49" applyNumberFormat="1" applyFont="1" applyFill="1" applyAlignment="1">
      <alignment horizontal="center"/>
    </xf>
    <xf numFmtId="2" fontId="28" fillId="2" borderId="0" xfId="49" applyNumberFormat="1" applyFont="1" applyFill="1" applyAlignment="1">
      <alignment horizontal="center"/>
    </xf>
    <xf numFmtId="0" fontId="23" fillId="0" borderId="0" xfId="73" applyFont="1" applyFill="1"/>
    <xf numFmtId="0" fontId="28" fillId="0" borderId="0" xfId="73" applyFont="1" applyFill="1"/>
    <xf numFmtId="0" fontId="23" fillId="0" borderId="0" xfId="73" applyFont="1" applyFill="1" applyAlignment="1">
      <alignment horizontal="left"/>
    </xf>
    <xf numFmtId="1" fontId="23" fillId="0" borderId="0" xfId="73" applyNumberFormat="1" applyFont="1" applyFill="1" applyAlignment="1">
      <alignment horizontal="left"/>
    </xf>
    <xf numFmtId="165" fontId="23" fillId="0" borderId="0" xfId="73" applyNumberFormat="1" applyFont="1" applyFill="1" applyAlignment="1">
      <alignment horizontal="left"/>
    </xf>
    <xf numFmtId="164" fontId="23" fillId="0" borderId="0" xfId="73" applyNumberFormat="1" applyFont="1" applyAlignment="1">
      <alignment horizontal="left"/>
    </xf>
    <xf numFmtId="164" fontId="23" fillId="0" borderId="0" xfId="65" applyNumberFormat="1" applyFont="1" applyFill="1"/>
    <xf numFmtId="164" fontId="28" fillId="0" borderId="0" xfId="65" applyNumberFormat="1" applyFont="1" applyFill="1"/>
    <xf numFmtId="0" fontId="23" fillId="0" borderId="0" xfId="49" applyFont="1" applyFill="1"/>
    <xf numFmtId="2" fontId="23" fillId="0" borderId="0" xfId="49" applyNumberFormat="1" applyFont="1"/>
    <xf numFmtId="166" fontId="28" fillId="0" borderId="0" xfId="49" applyNumberFormat="1" applyFont="1" applyAlignment="1">
      <alignment horizontal="center"/>
    </xf>
    <xf numFmtId="166" fontId="23" fillId="0" borderId="0" xfId="49" applyNumberFormat="1" applyFont="1"/>
    <xf numFmtId="166" fontId="0" fillId="0" borderId="0" xfId="0" applyNumberFormat="1"/>
    <xf numFmtId="164" fontId="28" fillId="0" borderId="0" xfId="65" applyNumberFormat="1" applyFont="1" applyFill="1" applyAlignment="1">
      <alignment horizontal="right"/>
    </xf>
    <xf numFmtId="164" fontId="23" fillId="0" borderId="0" xfId="65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4" fontId="33" fillId="0" borderId="0" xfId="65" applyNumberFormat="1" applyFont="1" applyFill="1" applyAlignment="1">
      <alignment horizontal="right"/>
    </xf>
    <xf numFmtId="0" fontId="34" fillId="0" borderId="0" xfId="93" applyAlignment="1" applyProtection="1"/>
    <xf numFmtId="2" fontId="28" fillId="0" borderId="0" xfId="73" applyNumberFormat="1" applyFont="1" applyFill="1"/>
    <xf numFmtId="164" fontId="23" fillId="0" borderId="0" xfId="73" applyNumberFormat="1" applyFont="1" applyFill="1"/>
    <xf numFmtId="1" fontId="28" fillId="0" borderId="0" xfId="65" applyNumberFormat="1" applyFont="1" applyFill="1" applyAlignment="1">
      <alignment horizontal="center"/>
    </xf>
    <xf numFmtId="1" fontId="23" fillId="0" borderId="0" xfId="65" applyNumberFormat="1" applyFont="1" applyFill="1" applyAlignment="1">
      <alignment horizontal="center"/>
    </xf>
    <xf numFmtId="1" fontId="33" fillId="0" borderId="0" xfId="65" applyNumberFormat="1" applyFont="1" applyFill="1" applyAlignment="1">
      <alignment horizontal="center"/>
    </xf>
    <xf numFmtId="164" fontId="35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36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0" fontId="28" fillId="0" borderId="0" xfId="65" applyNumberFormat="1" applyFont="1" applyFill="1" applyAlignment="1">
      <alignment horizontal="right"/>
    </xf>
    <xf numFmtId="164" fontId="23" fillId="0" borderId="0" xfId="65" quotePrefix="1" applyNumberFormat="1" applyFont="1" applyFill="1" applyAlignment="1">
      <alignment horizontal="right"/>
    </xf>
    <xf numFmtId="0" fontId="0" fillId="0" borderId="0" xfId="0" quotePrefix="1" applyAlignment="1">
      <alignment horizontal="right"/>
    </xf>
    <xf numFmtId="0" fontId="37" fillId="0" borderId="0" xfId="0" applyFont="1"/>
    <xf numFmtId="166" fontId="28" fillId="0" borderId="0" xfId="49" applyNumberFormat="1" applyFont="1"/>
    <xf numFmtId="164" fontId="3" fillId="0" borderId="0" xfId="0" applyNumberFormat="1" applyFont="1" applyAlignment="1">
      <alignment horizontal="right"/>
    </xf>
    <xf numFmtId="164" fontId="38" fillId="0" borderId="0" xfId="0" applyNumberFormat="1" applyFont="1" applyAlignment="1">
      <alignment horizontal="right"/>
    </xf>
    <xf numFmtId="164" fontId="28" fillId="0" borderId="0" xfId="65" applyNumberFormat="1" applyFont="1" applyFill="1" applyAlignment="1">
      <alignment horizontal="center"/>
    </xf>
    <xf numFmtId="164" fontId="23" fillId="0" borderId="0" xfId="65" applyNumberFormat="1" applyFont="1" applyFill="1" applyAlignment="1">
      <alignment horizontal="center"/>
    </xf>
    <xf numFmtId="164" fontId="33" fillId="0" borderId="0" xfId="65" applyNumberFormat="1" applyFont="1" applyFill="1" applyAlignment="1">
      <alignment horizontal="center"/>
    </xf>
    <xf numFmtId="164" fontId="28" fillId="0" borderId="0" xfId="49" applyNumberFormat="1" applyFont="1"/>
    <xf numFmtId="164" fontId="33" fillId="0" borderId="0" xfId="49" applyNumberFormat="1" applyFont="1"/>
    <xf numFmtId="164" fontId="39" fillId="0" borderId="0" xfId="49" applyNumberFormat="1" applyFont="1"/>
    <xf numFmtId="0" fontId="3" fillId="0" borderId="0" xfId="0" applyFont="1" applyAlignment="1">
      <alignment horizontal="right"/>
    </xf>
    <xf numFmtId="0" fontId="22" fillId="0" borderId="0" xfId="41" applyAlignment="1">
      <alignment horizontal="left"/>
    </xf>
    <xf numFmtId="167" fontId="28" fillId="0" borderId="0" xfId="65" applyNumberFormat="1" applyFont="1" applyFill="1"/>
    <xf numFmtId="167" fontId="23" fillId="0" borderId="0" xfId="65" applyNumberFormat="1" applyFont="1" applyFill="1"/>
    <xf numFmtId="167" fontId="0" fillId="0" borderId="0" xfId="0" applyNumberFormat="1"/>
    <xf numFmtId="2" fontId="23" fillId="0" borderId="0" xfId="49" applyNumberFormat="1" applyFont="1" applyFill="1" applyAlignment="1">
      <alignment horizontal="center"/>
    </xf>
    <xf numFmtId="0" fontId="0" fillId="0" borderId="0" xfId="0" applyFill="1"/>
    <xf numFmtId="0" fontId="41" fillId="0" borderId="0" xfId="0" applyFont="1" applyAlignment="1">
      <alignment horizontal="justify"/>
    </xf>
    <xf numFmtId="0" fontId="43" fillId="0" borderId="10" xfId="0" applyFont="1" applyBorder="1"/>
    <xf numFmtId="0" fontId="43" fillId="0" borderId="11" xfId="0" applyFont="1" applyBorder="1"/>
    <xf numFmtId="0" fontId="43" fillId="34" borderId="12" xfId="0" applyFont="1" applyFill="1" applyBorder="1"/>
    <xf numFmtId="0" fontId="40" fillId="34" borderId="13" xfId="0" applyFont="1" applyFill="1" applyBorder="1"/>
    <xf numFmtId="0" fontId="43" fillId="34" borderId="13" xfId="0" applyFont="1" applyFill="1" applyBorder="1"/>
    <xf numFmtId="0" fontId="43" fillId="0" borderId="12" xfId="0" applyFont="1" applyBorder="1"/>
    <xf numFmtId="0" fontId="40" fillId="0" borderId="13" xfId="0" applyFont="1" applyBorder="1"/>
    <xf numFmtId="0" fontId="44" fillId="0" borderId="12" xfId="0" applyFont="1" applyBorder="1"/>
    <xf numFmtId="0" fontId="44" fillId="0" borderId="13" xfId="0" applyFont="1" applyBorder="1"/>
    <xf numFmtId="0" fontId="45" fillId="0" borderId="13" xfId="0" applyFont="1" applyBorder="1"/>
    <xf numFmtId="0" fontId="44" fillId="34" borderId="12" xfId="0" applyFont="1" applyFill="1" applyBorder="1"/>
    <xf numFmtId="0" fontId="44" fillId="34" borderId="13" xfId="0" applyFont="1" applyFill="1" applyBorder="1"/>
    <xf numFmtId="0" fontId="44" fillId="0" borderId="14" xfId="0" applyFont="1" applyBorder="1"/>
    <xf numFmtId="0" fontId="44" fillId="0" borderId="15" xfId="0" applyFont="1" applyBorder="1"/>
    <xf numFmtId="3" fontId="44" fillId="0" borderId="13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0" fontId="46" fillId="0" borderId="13" xfId="93" applyFont="1" applyBorder="1" applyAlignment="1" applyProtection="1"/>
    <xf numFmtId="0" fontId="43" fillId="0" borderId="16" xfId="0" applyFont="1" applyBorder="1" applyAlignment="1">
      <alignment horizontal="right"/>
    </xf>
    <xf numFmtId="0" fontId="43" fillId="0" borderId="16" xfId="0" applyFont="1" applyBorder="1" applyAlignment="1">
      <alignment horizontal="right" vertical="top" wrapText="1"/>
    </xf>
    <xf numFmtId="0" fontId="43" fillId="0" borderId="11" xfId="0" applyFont="1" applyBorder="1" applyAlignment="1">
      <alignment horizontal="right"/>
    </xf>
    <xf numFmtId="0" fontId="40" fillId="34" borderId="17" xfId="0" applyFont="1" applyFill="1" applyBorder="1"/>
    <xf numFmtId="0" fontId="43" fillId="34" borderId="17" xfId="0" applyFont="1" applyFill="1" applyBorder="1" applyAlignment="1">
      <alignment horizontal="right" vertical="top" wrapText="1"/>
    </xf>
    <xf numFmtId="0" fontId="43" fillId="0" borderId="17" xfId="0" applyFont="1" applyBorder="1" applyAlignment="1">
      <alignment horizontal="right"/>
    </xf>
    <xf numFmtId="0" fontId="43" fillId="0" borderId="17" xfId="0" applyFont="1" applyBorder="1" applyAlignment="1">
      <alignment horizontal="right" vertical="top" wrapText="1"/>
    </xf>
    <xf numFmtId="0" fontId="43" fillId="0" borderId="13" xfId="0" applyFont="1" applyBorder="1" applyAlignment="1">
      <alignment horizontal="right"/>
    </xf>
    <xf numFmtId="0" fontId="44" fillId="0" borderId="17" xfId="0" applyFont="1" applyBorder="1" applyAlignment="1">
      <alignment horizontal="right"/>
    </xf>
    <xf numFmtId="0" fontId="44" fillId="0" borderId="17" xfId="0" applyFont="1" applyBorder="1" applyAlignment="1">
      <alignment horizontal="right" wrapText="1"/>
    </xf>
    <xf numFmtId="0" fontId="44" fillId="0" borderId="13" xfId="0" applyFont="1" applyBorder="1" applyAlignment="1">
      <alignment horizontal="right"/>
    </xf>
    <xf numFmtId="0" fontId="44" fillId="34" borderId="17" xfId="0" applyFont="1" applyFill="1" applyBorder="1" applyAlignment="1">
      <alignment horizontal="right" vertical="top" wrapText="1"/>
    </xf>
    <xf numFmtId="0" fontId="44" fillId="0" borderId="17" xfId="0" applyFont="1" applyBorder="1" applyAlignment="1">
      <alignment horizontal="right" vertical="top" wrapText="1"/>
    </xf>
    <xf numFmtId="0" fontId="44" fillId="0" borderId="18" xfId="0" applyFont="1" applyBorder="1" applyAlignment="1">
      <alignment horizontal="right"/>
    </xf>
    <xf numFmtId="0" fontId="44" fillId="0" borderId="18" xfId="0" applyFont="1" applyBorder="1" applyAlignment="1">
      <alignment horizontal="right" vertical="top" wrapText="1"/>
    </xf>
    <xf numFmtId="0" fontId="44" fillId="0" borderId="15" xfId="0" applyFont="1" applyBorder="1" applyAlignment="1">
      <alignment horizontal="right"/>
    </xf>
    <xf numFmtId="0" fontId="43" fillId="34" borderId="17" xfId="0" applyFont="1" applyFill="1" applyBorder="1" applyAlignment="1">
      <alignment vertical="top" wrapText="1"/>
    </xf>
    <xf numFmtId="9" fontId="44" fillId="0" borderId="17" xfId="0" applyNumberFormat="1" applyFont="1" applyBorder="1" applyAlignment="1">
      <alignment horizontal="right" vertical="top" wrapText="1"/>
    </xf>
    <xf numFmtId="10" fontId="44" fillId="0" borderId="13" xfId="0" applyNumberFormat="1" applyFont="1" applyBorder="1" applyAlignment="1">
      <alignment horizontal="right"/>
    </xf>
    <xf numFmtId="0" fontId="40" fillId="0" borderId="17" xfId="0" applyFont="1" applyBorder="1"/>
    <xf numFmtId="0" fontId="44" fillId="34" borderId="17" xfId="0" applyFont="1" applyFill="1" applyBorder="1" applyAlignment="1">
      <alignment horizontal="right" wrapText="1"/>
    </xf>
    <xf numFmtId="9" fontId="44" fillId="0" borderId="17" xfId="0" applyNumberFormat="1" applyFont="1" applyBorder="1" applyAlignment="1">
      <alignment horizontal="right"/>
    </xf>
    <xf numFmtId="10" fontId="44" fillId="0" borderId="17" xfId="0" applyNumberFormat="1" applyFont="1" applyBorder="1" applyAlignment="1">
      <alignment horizontal="right" wrapText="1"/>
    </xf>
    <xf numFmtId="9" fontId="44" fillId="0" borderId="17" xfId="0" applyNumberFormat="1" applyFont="1" applyBorder="1" applyAlignment="1">
      <alignment horizontal="right" wrapText="1"/>
    </xf>
    <xf numFmtId="9" fontId="44" fillId="0" borderId="13" xfId="0" applyNumberFormat="1" applyFont="1" applyBorder="1" applyAlignment="1">
      <alignment horizontal="right"/>
    </xf>
    <xf numFmtId="0" fontId="41" fillId="0" borderId="17" xfId="0" applyFont="1" applyBorder="1" applyAlignment="1">
      <alignment horizontal="right" vertical="top"/>
    </xf>
    <xf numFmtId="0" fontId="41" fillId="0" borderId="17" xfId="0" applyFont="1" applyBorder="1" applyAlignment="1">
      <alignment horizontal="right" vertical="top" wrapText="1"/>
    </xf>
    <xf numFmtId="0" fontId="41" fillId="0" borderId="13" xfId="0" applyFont="1" applyBorder="1" applyAlignment="1">
      <alignment horizontal="right" vertical="top"/>
    </xf>
    <xf numFmtId="0" fontId="28" fillId="0" borderId="0" xfId="0" applyFont="1"/>
    <xf numFmtId="0" fontId="23" fillId="0" borderId="0" xfId="0" applyFont="1"/>
    <xf numFmtId="164" fontId="28" fillId="0" borderId="0" xfId="0" applyNumberFormat="1" applyFont="1"/>
    <xf numFmtId="164" fontId="23" fillId="0" borderId="0" xfId="0" applyNumberFormat="1" applyFont="1"/>
    <xf numFmtId="0" fontId="41" fillId="0" borderId="0" xfId="0" applyFont="1"/>
    <xf numFmtId="0" fontId="48" fillId="0" borderId="0" xfId="0" applyFont="1"/>
  </cellXfs>
  <cellStyles count="9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9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42"/>
    <cellStyle name="Normal 2 2 2" xfId="46"/>
    <cellStyle name="Normal 2 2 2 2" xfId="45"/>
    <cellStyle name="Normal 2 2 2 2 2" xfId="54"/>
    <cellStyle name="Normal 2 2 2 2 2 2" xfId="56"/>
    <cellStyle name="Normal 2 2 2 2 2 2 2" xfId="61"/>
    <cellStyle name="Normal 2 2 2 2 2 2 2 2" xfId="66"/>
    <cellStyle name="Normal 2 2 2 2 2 2 2 2 2" xfId="68"/>
    <cellStyle name="Normal 2 2 2 2 2 3" xfId="92"/>
    <cellStyle name="Normal 2 2 2 2 2 4" xfId="87"/>
    <cellStyle name="Normal 2 2 2 2 3" xfId="85"/>
    <cellStyle name="Normal 2 2 2 2 4" xfId="91"/>
    <cellStyle name="Normal 2 2 2 2 5" xfId="51"/>
    <cellStyle name="Normal 2 2 2 3" xfId="76"/>
    <cellStyle name="Normal 2 2 2 4" xfId="84"/>
    <cellStyle name="Normal 2 2 2 5" xfId="90"/>
    <cellStyle name="Normal 2 2 2 6" xfId="53"/>
    <cellStyle name="Normal 2 2 3" xfId="75"/>
    <cellStyle name="Normal 2 2 4" xfId="83"/>
    <cellStyle name="Normal 2 2 5" xfId="89"/>
    <cellStyle name="Normal 2 2 6" xfId="86"/>
    <cellStyle name="Normal 2 3" xfId="47"/>
    <cellStyle name="Normal 2 3 2" xfId="62"/>
    <cellStyle name="Normal 2 3 2 2" xfId="65"/>
    <cellStyle name="Normal 2 4" xfId="74"/>
    <cellStyle name="Normal 2 5" xfId="82"/>
    <cellStyle name="Normal 2 6" xfId="88"/>
    <cellStyle name="Normal 2 7" xfId="52"/>
    <cellStyle name="Normal 3" xfId="43"/>
    <cellStyle name="Normal 3 2" xfId="48"/>
    <cellStyle name="Normal 3 2 2" xfId="58"/>
    <cellStyle name="Normal 3 2 2 2" xfId="60"/>
    <cellStyle name="Normal 3 2 2 2 2" xfId="67"/>
    <cellStyle name="Normal 3 2 2 2 2 2" xfId="69"/>
    <cellStyle name="Normal 3 2 2 3" xfId="79"/>
    <cellStyle name="Normal 3 2 3" xfId="72"/>
    <cellStyle name="Normal 3 2 4" xfId="78"/>
    <cellStyle name="Normal 3 3" xfId="63"/>
    <cellStyle name="Normal 3 4" xfId="77"/>
    <cellStyle name="Normal 4" xfId="44"/>
    <cellStyle name="Normal 4 2" xfId="55"/>
    <cellStyle name="Normal 4 2 2" xfId="64"/>
    <cellStyle name="Normal 4 2 2 2" xfId="71"/>
    <cellStyle name="Normal 4 3" xfId="80"/>
    <cellStyle name="Normal 5" xfId="70"/>
    <cellStyle name="Normal 6" xfId="73"/>
    <cellStyle name="Normal 7" xfId="49"/>
    <cellStyle name="Normal 8" xfId="50"/>
    <cellStyle name="Note 2" xfId="57"/>
    <cellStyle name="Note 3" xfId="59"/>
    <cellStyle name="Output" xfId="10" builtinId="21" customBuiltin="1"/>
    <cellStyle name="Standard_I1-BE-WA" xfId="8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15-1 - GISP2_Pgram_172-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15-2 - GISP2_Pgram_172-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15-3 - GISP2_Pgram_516-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6400000</xdr:colOff>
      <xdr:row>172</xdr:row>
      <xdr:rowOff>113381</xdr:rowOff>
    </xdr:to>
    <xdr:pic>
      <xdr:nvPicPr>
        <xdr:cNvPr id="5" name="Picture 4" descr="15-4 - GISP2_Pgram_516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50" y="26289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6400000</xdr:colOff>
      <xdr:row>216</xdr:row>
      <xdr:rowOff>113381</xdr:rowOff>
    </xdr:to>
    <xdr:pic>
      <xdr:nvPicPr>
        <xdr:cNvPr id="6" name="Picture 5" descr="15-5 - GISP2_Pgram_1-kyr.bmp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3850" y="3486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6400000</xdr:colOff>
      <xdr:row>260</xdr:row>
      <xdr:rowOff>113381</xdr:rowOff>
    </xdr:to>
    <xdr:pic>
      <xdr:nvPicPr>
        <xdr:cNvPr id="7" name="Picture 6" descr="15-6 - GISP2_Pgram_4-kyr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3850" y="4343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sidc.org/data/gisp_grip/document/gispdat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nsidc.org/data/gisp_grip/data/gisp2/isotopes/gispd18o.da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activeCell="A2" sqref="A2"/>
    </sheetView>
  </sheetViews>
  <sheetFormatPr defaultColWidth="11.42578125" defaultRowHeight="12"/>
  <cols>
    <col min="1" max="1" width="79" customWidth="1"/>
  </cols>
  <sheetData>
    <row r="1" spans="1:1" ht="15.75">
      <c r="A1" s="1" t="s">
        <v>0</v>
      </c>
    </row>
    <row r="3" spans="1:1">
      <c r="A3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9" spans="1:1">
      <c r="A9" t="s">
        <v>5</v>
      </c>
    </row>
    <row r="10" spans="1:1">
      <c r="A10" t="s">
        <v>6</v>
      </c>
    </row>
    <row r="11" spans="1:1">
      <c r="A11" t="s">
        <v>7</v>
      </c>
    </row>
    <row r="13" spans="1:1">
      <c r="A13" t="s">
        <v>8</v>
      </c>
    </row>
    <row r="14" spans="1:1">
      <c r="A14" t="s">
        <v>9</v>
      </c>
    </row>
    <row r="15" spans="1:1">
      <c r="A15" t="s">
        <v>10</v>
      </c>
    </row>
    <row r="16" spans="1:1">
      <c r="A16" t="s">
        <v>11</v>
      </c>
    </row>
    <row r="18" spans="1:5">
      <c r="A18" t="s">
        <v>12</v>
      </c>
    </row>
    <row r="19" spans="1:5">
      <c r="A19" t="s">
        <v>13</v>
      </c>
    </row>
    <row r="21" spans="1:5">
      <c r="A21" t="s">
        <v>14</v>
      </c>
    </row>
    <row r="22" spans="1:5">
      <c r="A22" t="s">
        <v>15</v>
      </c>
    </row>
    <row r="23" spans="1:5">
      <c r="A23" t="s">
        <v>16</v>
      </c>
    </row>
    <row r="25" spans="1:5">
      <c r="A25" t="s">
        <v>17</v>
      </c>
    </row>
    <row r="27" spans="1:5">
      <c r="A27" t="s">
        <v>18</v>
      </c>
    </row>
    <row r="28" spans="1:5">
      <c r="A28" s="3" t="s">
        <v>19</v>
      </c>
      <c r="B28" s="3"/>
      <c r="C28" s="3"/>
      <c r="D28" s="3"/>
      <c r="E28" s="3"/>
    </row>
    <row r="29" spans="1:5">
      <c r="A29" s="3" t="s">
        <v>20</v>
      </c>
      <c r="B29" s="3"/>
      <c r="C29" s="3"/>
      <c r="D29" s="3"/>
      <c r="E29" s="3"/>
    </row>
    <row r="30" spans="1:5">
      <c r="A30" t="s">
        <v>21</v>
      </c>
    </row>
    <row r="31" spans="1:5">
      <c r="A31" t="s">
        <v>22</v>
      </c>
    </row>
    <row r="32" spans="1:5">
      <c r="A32" t="s">
        <v>23</v>
      </c>
    </row>
    <row r="33" spans="1:1">
      <c r="A33" t="s">
        <v>24</v>
      </c>
    </row>
    <row r="35" spans="1:1">
      <c r="A35" t="s">
        <v>25</v>
      </c>
    </row>
    <row r="37" spans="1:1">
      <c r="A37" t="s">
        <v>26</v>
      </c>
    </row>
    <row r="39" spans="1:1">
      <c r="A39" t="s">
        <v>27</v>
      </c>
    </row>
    <row r="40" spans="1:1">
      <c r="A40" t="s">
        <v>28</v>
      </c>
    </row>
    <row r="41" spans="1:1">
      <c r="A41" t="s">
        <v>29</v>
      </c>
    </row>
    <row r="42" spans="1:1">
      <c r="A42" t="s">
        <v>30</v>
      </c>
    </row>
    <row r="44" spans="1:1">
      <c r="A44" t="s">
        <v>31</v>
      </c>
    </row>
    <row r="45" spans="1:1">
      <c r="A45" t="s">
        <v>32</v>
      </c>
    </row>
    <row r="48" spans="1:1">
      <c r="A48" t="s">
        <v>33</v>
      </c>
    </row>
    <row r="49" spans="1:1">
      <c r="A49" s="49" t="s">
        <v>34</v>
      </c>
    </row>
    <row r="50" spans="1:1">
      <c r="A50" t="s">
        <v>35</v>
      </c>
    </row>
    <row r="51" spans="1:1">
      <c r="A51" s="40" t="s">
        <v>36</v>
      </c>
    </row>
    <row r="53" spans="1:1" ht="15">
      <c r="A53" s="55" t="s">
        <v>77</v>
      </c>
    </row>
    <row r="54" spans="1:1" ht="15">
      <c r="A54" s="55" t="s">
        <v>78</v>
      </c>
    </row>
    <row r="55" spans="1:1" ht="15">
      <c r="A55" s="55" t="s">
        <v>79</v>
      </c>
    </row>
    <row r="56" spans="1:1" ht="15">
      <c r="A56" s="55" t="s">
        <v>80</v>
      </c>
    </row>
    <row r="57" spans="1:1" ht="15">
      <c r="A57" s="55" t="s">
        <v>81</v>
      </c>
    </row>
    <row r="58" spans="1:1" ht="15">
      <c r="A58" s="55" t="s">
        <v>82</v>
      </c>
    </row>
    <row r="59" spans="1:1" ht="15">
      <c r="A59" s="55" t="s">
        <v>83</v>
      </c>
    </row>
  </sheetData>
  <sheetProtection sheet="1" objects="1" scenarios="1"/>
  <hyperlinks>
    <hyperlink ref="A51" r:id="rId1"/>
  </hyperlink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R1405"/>
  <sheetViews>
    <sheetView workbookViewId="0">
      <pane ySplit="1" topLeftCell="A2" activePane="bottomLeft" state="frozen"/>
      <selection pane="bottomLeft"/>
    </sheetView>
  </sheetViews>
  <sheetFormatPr defaultRowHeight="12"/>
  <cols>
    <col min="1" max="1" width="14.85546875" style="6" customWidth="1"/>
    <col min="2" max="2" width="8.42578125" style="8" customWidth="1"/>
    <col min="3" max="3" width="6" style="8" customWidth="1"/>
    <col min="4" max="4" width="6.140625" style="2" customWidth="1"/>
    <col min="5" max="5" width="3.7109375" style="10" customWidth="1"/>
    <col min="6" max="6" width="11.42578125" customWidth="1"/>
    <col min="7" max="7" width="8.5703125" customWidth="1"/>
    <col min="8" max="8" width="8.5703125" style="35" customWidth="1"/>
    <col min="9" max="10" width="7.7109375" customWidth="1"/>
    <col min="11" max="12" width="7.28515625" customWidth="1"/>
    <col min="13" max="13" width="7" style="9" customWidth="1"/>
    <col min="14" max="14" width="0.5703125" customWidth="1"/>
    <col min="15" max="15" width="9.42578125" style="71" customWidth="1"/>
    <col min="16" max="16" width="8.140625" style="71" customWidth="1"/>
    <col min="17" max="17" width="9.140625" style="9"/>
    <col min="18" max="18" width="8.140625" style="9" customWidth="1"/>
    <col min="19" max="19" width="5.85546875" style="5" customWidth="1"/>
    <col min="20" max="20" width="5.85546875" style="8" customWidth="1"/>
    <col min="21" max="21" width="10.42578125" style="38" customWidth="1"/>
    <col min="22" max="22" width="3.7109375" customWidth="1"/>
    <col min="23" max="23" width="11.7109375" customWidth="1"/>
    <col min="24" max="24" width="8.7109375" style="2" customWidth="1"/>
    <col min="25" max="25" width="8.5703125" customWidth="1"/>
    <col min="26" max="26" width="9.28515625" style="35" customWidth="1"/>
    <col min="27" max="29" width="7.5703125" customWidth="1"/>
    <col min="30" max="30" width="8" customWidth="1"/>
    <col min="31" max="31" width="7.85546875" customWidth="1"/>
    <col min="32" max="32" width="0.5703125" customWidth="1"/>
    <col min="34" max="34" width="8.85546875" customWidth="1"/>
    <col min="35" max="35" width="6.42578125" customWidth="1"/>
    <col min="36" max="36" width="6.42578125" style="9" customWidth="1"/>
    <col min="37" max="37" width="12.140625" customWidth="1"/>
    <col min="38" max="38" width="3.7109375" customWidth="1"/>
    <col min="39" max="39" width="11.5703125" customWidth="1"/>
    <col min="40" max="40" width="9.140625" customWidth="1"/>
    <col min="41" max="41" width="8.7109375" customWidth="1"/>
    <col min="42" max="42" width="9.5703125" customWidth="1"/>
    <col min="43" max="43" width="7.7109375" customWidth="1"/>
    <col min="44" max="45" width="7.85546875" customWidth="1"/>
    <col min="46" max="46" width="7.85546875" style="9" customWidth="1"/>
    <col min="47" max="47" width="7.7109375" customWidth="1"/>
    <col min="48" max="48" width="0.5703125" customWidth="1"/>
    <col min="49" max="49" width="10.28515625" customWidth="1"/>
    <col min="50" max="50" width="8.5703125" style="69" customWidth="1"/>
    <col min="51" max="51" width="5.7109375" customWidth="1"/>
    <col min="52" max="52" width="10.5703125" customWidth="1"/>
    <col min="53" max="53" width="3.7109375" customWidth="1"/>
    <col min="54" max="54" width="11.5703125" customWidth="1"/>
    <col min="56" max="56" width="9.5703125" customWidth="1"/>
    <col min="57" max="57" width="7.7109375" customWidth="1"/>
    <col min="58" max="58" width="8.140625" customWidth="1"/>
    <col min="59" max="59" width="8" customWidth="1"/>
    <col min="60" max="60" width="7" customWidth="1"/>
    <col min="61" max="61" width="6.85546875" customWidth="1"/>
    <col min="62" max="62" width="0.5703125" customWidth="1"/>
    <col min="63" max="63" width="9.7109375" customWidth="1"/>
    <col min="64" max="64" width="8.28515625" customWidth="1"/>
    <col min="65" max="65" width="5.85546875" customWidth="1"/>
    <col min="66" max="66" width="10.85546875" customWidth="1"/>
    <col min="67" max="67" width="3.7109375" customWidth="1"/>
    <col min="68" max="68" width="11.7109375" customWidth="1"/>
  </cols>
  <sheetData>
    <row r="1" spans="1:70" ht="13.5">
      <c r="A1" s="4" t="s">
        <v>37</v>
      </c>
      <c r="B1" s="7" t="s">
        <v>40</v>
      </c>
      <c r="C1" s="7" t="s">
        <v>39</v>
      </c>
      <c r="D1" s="11" t="s">
        <v>58</v>
      </c>
      <c r="F1" s="24" t="s">
        <v>41</v>
      </c>
      <c r="G1" s="19" t="s">
        <v>42</v>
      </c>
      <c r="H1" s="33" t="s">
        <v>57</v>
      </c>
      <c r="I1" s="17" t="s">
        <v>38</v>
      </c>
      <c r="J1" s="17" t="s">
        <v>84</v>
      </c>
      <c r="K1" s="17" t="s">
        <v>44</v>
      </c>
      <c r="L1" s="17" t="s">
        <v>85</v>
      </c>
      <c r="M1" s="19" t="s">
        <v>86</v>
      </c>
      <c r="N1" s="22"/>
      <c r="O1" s="30" t="s">
        <v>122</v>
      </c>
      <c r="P1" s="30" t="s">
        <v>72</v>
      </c>
      <c r="Q1" s="30" t="s">
        <v>63</v>
      </c>
      <c r="R1" s="30" t="s">
        <v>72</v>
      </c>
      <c r="S1" s="43" t="s">
        <v>68</v>
      </c>
      <c r="T1" s="59" t="s">
        <v>91</v>
      </c>
      <c r="U1" s="36" t="s">
        <v>64</v>
      </c>
      <c r="V1" s="15"/>
      <c r="W1" s="24" t="s">
        <v>41</v>
      </c>
      <c r="X1" s="41" t="s">
        <v>67</v>
      </c>
      <c r="Y1" s="19" t="s">
        <v>42</v>
      </c>
      <c r="Z1" s="33" t="s">
        <v>43</v>
      </c>
      <c r="AA1" s="17" t="s">
        <v>38</v>
      </c>
      <c r="AB1" s="17" t="s">
        <v>102</v>
      </c>
      <c r="AC1" s="17" t="s">
        <v>103</v>
      </c>
      <c r="AD1" s="17" t="s">
        <v>85</v>
      </c>
      <c r="AE1" s="19" t="s">
        <v>86</v>
      </c>
      <c r="AF1" s="22"/>
      <c r="AG1" s="30" t="s">
        <v>104</v>
      </c>
      <c r="AH1" s="30" t="s">
        <v>72</v>
      </c>
      <c r="AI1" s="43" t="s">
        <v>68</v>
      </c>
      <c r="AJ1" s="59" t="s">
        <v>91</v>
      </c>
      <c r="AK1" s="36" t="s">
        <v>66</v>
      </c>
      <c r="AL1" s="15"/>
      <c r="AM1" s="24" t="s">
        <v>41</v>
      </c>
      <c r="AN1" s="24" t="s">
        <v>67</v>
      </c>
      <c r="AO1" s="19" t="s">
        <v>42</v>
      </c>
      <c r="AP1" s="19" t="s">
        <v>59</v>
      </c>
      <c r="AQ1" s="17" t="s">
        <v>38</v>
      </c>
      <c r="AR1" s="17" t="s">
        <v>125</v>
      </c>
      <c r="AS1" s="17" t="s">
        <v>126</v>
      </c>
      <c r="AT1" s="19" t="s">
        <v>85</v>
      </c>
      <c r="AU1" s="19" t="s">
        <v>86</v>
      </c>
      <c r="AV1" s="22"/>
      <c r="AW1" s="30" t="s">
        <v>106</v>
      </c>
      <c r="AX1" s="67" t="s">
        <v>72</v>
      </c>
      <c r="AY1" s="43" t="s">
        <v>68</v>
      </c>
      <c r="AZ1" s="36" t="s">
        <v>64</v>
      </c>
      <c r="BA1" s="15"/>
      <c r="BB1" s="24" t="s">
        <v>41</v>
      </c>
      <c r="BC1" s="19" t="s">
        <v>42</v>
      </c>
      <c r="BD1" s="19" t="s">
        <v>62</v>
      </c>
      <c r="BE1" s="17" t="s">
        <v>38</v>
      </c>
      <c r="BF1" s="17" t="s">
        <v>105</v>
      </c>
      <c r="BG1" s="17" t="s">
        <v>107</v>
      </c>
      <c r="BH1" s="17" t="s">
        <v>85</v>
      </c>
      <c r="BI1" s="19" t="s">
        <v>86</v>
      </c>
      <c r="BJ1" s="22"/>
      <c r="BK1" s="30" t="s">
        <v>65</v>
      </c>
      <c r="BL1" s="30" t="s">
        <v>72</v>
      </c>
      <c r="BM1" s="43" t="s">
        <v>68</v>
      </c>
      <c r="BN1" s="36" t="s">
        <v>64</v>
      </c>
      <c r="BO1" s="15"/>
      <c r="BP1" s="19"/>
      <c r="BQ1" s="17"/>
      <c r="BR1" s="17"/>
    </row>
    <row r="2" spans="1:70" ht="12.75">
      <c r="A2" s="5">
        <v>110977</v>
      </c>
      <c r="B2" s="8">
        <f>(-A2-50)/1000</f>
        <v>-111.027</v>
      </c>
      <c r="D2" s="2">
        <v>-40.35</v>
      </c>
      <c r="F2" s="23" t="s">
        <v>45</v>
      </c>
      <c r="G2" s="20">
        <f>H2 - (0.0190953697945932/2)</f>
        <v>-8.4812351908972961</v>
      </c>
      <c r="H2" s="34">
        <v>-8.4716875060000003</v>
      </c>
      <c r="I2" s="32"/>
      <c r="J2" s="32"/>
      <c r="K2" s="32"/>
      <c r="L2" s="32" t="s">
        <v>87</v>
      </c>
      <c r="M2" s="20" t="s">
        <v>87</v>
      </c>
      <c r="N2" s="18"/>
      <c r="O2" s="29">
        <f xml:space="preserve"> SIN((2*PI()*(H2+P2)/0.0572861093837796) + 0.840686201)</f>
        <v>-0.15061654874579128</v>
      </c>
      <c r="P2" s="29">
        <v>-1.5699999999999999E-2</v>
      </c>
      <c r="Q2" s="29">
        <f t="shared" ref="Q2:Q65" si="0" xml:space="preserve"> SIN((2*PI()*(H2+R2)/0.171858328151339) + 3.421821408)</f>
        <v>0.75645193902020746</v>
      </c>
      <c r="R2" s="29">
        <v>1.95E-2</v>
      </c>
      <c r="S2" s="44">
        <v>-4</v>
      </c>
      <c r="T2" s="60">
        <v>-9.7000000000000003E-2</v>
      </c>
      <c r="U2" s="37">
        <f>CORREL(M18:M230,Q22:Q234)</f>
        <v>-2.888701043775874E-2</v>
      </c>
      <c r="V2" s="16"/>
      <c r="W2" s="23" t="s">
        <v>45</v>
      </c>
      <c r="X2" s="42">
        <f t="shared" ref="X2:X65" si="1">Z2+2</f>
        <v>-10.424429099999999</v>
      </c>
      <c r="Y2" s="20">
        <f>Z2 - (0.0572861093837796/2)</f>
        <v>-12.453072154691888</v>
      </c>
      <c r="Z2" s="34">
        <v>-12.424429099999999</v>
      </c>
      <c r="AA2" s="32"/>
      <c r="AB2" s="32"/>
      <c r="AC2" s="32"/>
      <c r="AD2" s="32" t="s">
        <v>87</v>
      </c>
      <c r="AE2" s="20" t="s">
        <v>87</v>
      </c>
      <c r="AF2" s="18"/>
      <c r="AG2" s="29">
        <f t="shared" ref="AG2:AG65" si="2" xml:space="preserve"> SIN((2*PI()*(Z2+AH2)/0.515574984454017) + 2.187804708)</f>
        <v>0.99999999999985778</v>
      </c>
      <c r="AH2" s="29">
        <v>0</v>
      </c>
      <c r="AI2" s="44">
        <v>-4</v>
      </c>
      <c r="AJ2" s="60">
        <v>-0.224</v>
      </c>
      <c r="AK2" s="37">
        <f>CORREL(AE118:AE220,AG113:AG215)</f>
        <v>0.21248357344448396</v>
      </c>
      <c r="AL2" s="16"/>
      <c r="AM2" s="23" t="s">
        <v>45</v>
      </c>
      <c r="AN2" s="42">
        <f>AP2+2</f>
        <v>-52.186002799999997</v>
      </c>
      <c r="AO2" s="20">
        <f>AP2 - (0.171858328151339/2)</f>
        <v>-54.271931964075669</v>
      </c>
      <c r="AP2" s="20">
        <v>-54.186002799999997</v>
      </c>
      <c r="AQ2" s="32"/>
      <c r="AR2" s="32"/>
      <c r="AS2" s="32"/>
      <c r="AT2" s="20" t="s">
        <v>87</v>
      </c>
      <c r="AU2" s="20" t="s">
        <v>87</v>
      </c>
      <c r="AV2" s="18"/>
      <c r="AW2" s="29">
        <f t="shared" ref="AW2:AW65" si="3" xml:space="preserve"> SIN((2*PI()*(AP2+AX2)/1.54672495336205) + 1.776465808)</f>
        <v>0.89376426254065855</v>
      </c>
      <c r="AX2" s="68">
        <v>0.1145</v>
      </c>
      <c r="AY2" s="44">
        <v>-4</v>
      </c>
      <c r="AZ2" s="37">
        <f>CORREL(AU16:AU315,AW11:AW310)</f>
        <v>-0.12173590232076904</v>
      </c>
      <c r="BA2" s="16"/>
      <c r="BB2" s="23" t="s">
        <v>45</v>
      </c>
      <c r="BC2" s="20">
        <f>BD2 - (0.515574984454017/2)</f>
        <v>-114.766063492227</v>
      </c>
      <c r="BD2" s="20">
        <v>-114.508276</v>
      </c>
      <c r="BE2" s="32"/>
      <c r="BF2" s="32"/>
      <c r="BG2" s="32"/>
      <c r="BH2" s="32" t="s">
        <v>87</v>
      </c>
      <c r="BI2" s="20" t="s">
        <v>87</v>
      </c>
      <c r="BJ2" s="18"/>
      <c r="BK2" s="29">
        <f t="shared" ref="BK2:BK65" si="4" xml:space="preserve"> SIN((2*PI()*(BD2+BL2)/4.64017486008615) + 5.828143046)</f>
        <v>0.85686769826980747</v>
      </c>
      <c r="BL2" s="29">
        <v>-0.4</v>
      </c>
      <c r="BM2" s="44">
        <v>-4</v>
      </c>
      <c r="BN2" s="37">
        <f>CORREL(BI98:BI221,BK93:BK216)</f>
        <v>-0.3007670619285614</v>
      </c>
      <c r="BO2" s="16"/>
      <c r="BP2" s="20"/>
      <c r="BQ2" s="32"/>
      <c r="BR2" s="32"/>
    </row>
    <row r="3" spans="1:70" ht="12.75">
      <c r="A3" s="5">
        <v>110617.8</v>
      </c>
      <c r="B3" s="8">
        <f t="shared" ref="B3:B66" si="5">(-A3-50)/1000</f>
        <v>-110.6678</v>
      </c>
      <c r="C3" s="8">
        <f>ABS(B2-B3)</f>
        <v>0.3592000000000013</v>
      </c>
      <c r="D3" s="2">
        <v>-40.46</v>
      </c>
      <c r="F3" s="25" t="s">
        <v>56</v>
      </c>
      <c r="G3" s="20">
        <f>G2+0.0190953697945932</f>
        <v>-8.4621398211027028</v>
      </c>
      <c r="H3" s="34">
        <f>H2+0.0190953697945932</f>
        <v>-8.4525921362054071</v>
      </c>
      <c r="I3" s="32"/>
      <c r="J3" s="32"/>
      <c r="K3" s="32"/>
      <c r="L3" s="32"/>
      <c r="M3" s="20"/>
      <c r="N3" s="21"/>
      <c r="O3" s="29">
        <f t="shared" ref="O3:O16" si="6" xml:space="preserve"> SIN((2*PI()*(H3+P3)/0.0572861093837796) + 0.840686201)</f>
        <v>0.9314542849534263</v>
      </c>
      <c r="P3" s="29">
        <f>P2</f>
        <v>-1.5699999999999999E-2</v>
      </c>
      <c r="Q3" s="29">
        <f t="shared" si="0"/>
        <v>0.15906102945086681</v>
      </c>
      <c r="R3" s="29">
        <f>R2</f>
        <v>1.95E-2</v>
      </c>
      <c r="S3" s="44">
        <v>-3</v>
      </c>
      <c r="T3" s="60">
        <v>-5.0999999999999997E-2</v>
      </c>
      <c r="U3" s="37">
        <f>CORREL(M18:M230,Q21:Q233)</f>
        <v>-1.5242279102625999E-2</v>
      </c>
      <c r="V3" s="16"/>
      <c r="W3" s="25" t="s">
        <v>46</v>
      </c>
      <c r="X3" s="42">
        <f t="shared" si="1"/>
        <v>-10.36714299061622</v>
      </c>
      <c r="Y3" s="20">
        <f>Y2+ 0.0572861093837796</f>
        <v>-12.395786045308109</v>
      </c>
      <c r="Z3" s="34">
        <f>Z2+ 0.0572861093837796</f>
        <v>-12.36714299061622</v>
      </c>
      <c r="AA3" s="32"/>
      <c r="AB3" s="32"/>
      <c r="AC3" s="32"/>
      <c r="AD3" s="32"/>
      <c r="AE3" s="20"/>
      <c r="AF3" s="21"/>
      <c r="AG3" s="29">
        <f t="shared" si="2"/>
        <v>0.76604478593094516</v>
      </c>
      <c r="AH3" s="29">
        <f>AH2</f>
        <v>0</v>
      </c>
      <c r="AI3" s="44">
        <v>-3</v>
      </c>
      <c r="AJ3" s="60">
        <v>-0.11899999999999999</v>
      </c>
      <c r="AK3" s="37">
        <f>CORREL(AE118:AE220,AG112:AG214)</f>
        <v>9.249263877633232E-2</v>
      </c>
      <c r="AL3" s="16"/>
      <c r="AM3" s="25" t="s">
        <v>60</v>
      </c>
      <c r="AN3" s="42">
        <f t="shared" ref="AN3:AN66" si="7">AP3+2</f>
        <v>-52.01414447184866</v>
      </c>
      <c r="AO3" s="20">
        <f>AO2+0.171858328151339</f>
        <v>-54.100073635924332</v>
      </c>
      <c r="AP3" s="20">
        <f>AP2+0.171858328151339</f>
        <v>-54.01414447184866</v>
      </c>
      <c r="AQ3" s="32"/>
      <c r="AR3" s="32"/>
      <c r="AS3" s="32"/>
      <c r="AT3" s="20"/>
      <c r="AU3" s="20"/>
      <c r="AV3" s="21"/>
      <c r="AW3" s="29">
        <f t="shared" si="3"/>
        <v>0.39634911880271562</v>
      </c>
      <c r="AX3" s="68">
        <f>AX2</f>
        <v>0.1145</v>
      </c>
      <c r="AY3" s="44">
        <v>-3</v>
      </c>
      <c r="AZ3" s="37">
        <f>CORREL(AU16:AU315,AW10:AW309)</f>
        <v>-6.5057389392000814E-2</v>
      </c>
      <c r="BA3" s="16"/>
      <c r="BB3" s="25" t="s">
        <v>61</v>
      </c>
      <c r="BC3" s="20">
        <f>BC2+0.515574984454017</f>
        <v>-114.25048850777299</v>
      </c>
      <c r="BD3" s="20">
        <f>BD2+0.515574984454017</f>
        <v>-113.99270101554598</v>
      </c>
      <c r="BE3" s="32"/>
      <c r="BF3" s="32"/>
      <c r="BG3" s="32"/>
      <c r="BH3" s="32"/>
      <c r="BI3" s="20"/>
      <c r="BJ3" s="21"/>
      <c r="BK3" s="29">
        <f t="shared" si="4"/>
        <v>0.98777912902144471</v>
      </c>
      <c r="BL3" s="29">
        <f>BL2</f>
        <v>-0.4</v>
      </c>
      <c r="BM3" s="44">
        <v>-3</v>
      </c>
      <c r="BN3" s="37">
        <f>CORREL(BI98:BI221,BK92:BK215)</f>
        <v>-0.16154548746157701</v>
      </c>
      <c r="BO3" s="16"/>
      <c r="BP3" s="20"/>
      <c r="BQ3" s="32"/>
      <c r="BR3" s="32"/>
    </row>
    <row r="4" spans="1:70" ht="12.75">
      <c r="A4" s="5">
        <v>110258.5</v>
      </c>
      <c r="B4" s="8">
        <f t="shared" si="5"/>
        <v>-110.3085</v>
      </c>
      <c r="C4" s="8">
        <f t="shared" ref="C4:C67" si="8">ABS(B3-B4)</f>
        <v>0.35930000000000462</v>
      </c>
      <c r="D4" s="2">
        <v>-36.9</v>
      </c>
      <c r="F4" s="23"/>
      <c r="G4" s="20">
        <f t="shared" ref="G4:G67" si="9">G3+0.0190953697945932</f>
        <v>-8.4430444513081095</v>
      </c>
      <c r="H4" s="34">
        <f t="shared" ref="H4:H67" si="10">H3+0.0190953697945932</f>
        <v>-8.4334967664108138</v>
      </c>
      <c r="I4" s="32"/>
      <c r="J4" s="32"/>
      <c r="K4" s="32"/>
      <c r="L4" s="32"/>
      <c r="M4" s="20"/>
      <c r="N4" s="21"/>
      <c r="O4" s="29">
        <f t="shared" si="6"/>
        <v>-0.78083773620756225</v>
      </c>
      <c r="P4" s="29">
        <f t="shared" ref="P4:R32" si="11">P3</f>
        <v>-1.5699999999999999E-2</v>
      </c>
      <c r="Q4" s="29">
        <f t="shared" si="0"/>
        <v>-0.51275630356501201</v>
      </c>
      <c r="R4" s="29">
        <f t="shared" si="11"/>
        <v>1.95E-2</v>
      </c>
      <c r="S4" s="44">
        <v>-2</v>
      </c>
      <c r="T4" s="60">
        <v>1.7999999999999999E-2</v>
      </c>
      <c r="U4" s="37">
        <f>CORREL(M18:M230,Q20:Q232)</f>
        <v>5.6002667574208001E-3</v>
      </c>
      <c r="V4" s="16"/>
      <c r="W4" s="23"/>
      <c r="X4" s="42">
        <f t="shared" si="1"/>
        <v>-10.30985688123244</v>
      </c>
      <c r="Y4" s="20">
        <f t="shared" ref="Y4:Y67" si="12">Y3+ 0.0572861093837796</f>
        <v>-12.338499935924329</v>
      </c>
      <c r="Z4" s="34">
        <f t="shared" ref="Z4:Z67" si="13">Z3+ 0.0572861093837796</f>
        <v>-12.30985688123244</v>
      </c>
      <c r="AA4" s="32"/>
      <c r="AB4" s="32"/>
      <c r="AC4" s="32"/>
      <c r="AD4" s="32"/>
      <c r="AE4" s="20"/>
      <c r="AF4" s="21"/>
      <c r="AG4" s="29">
        <f t="shared" si="2"/>
        <v>0.17364870288546427</v>
      </c>
      <c r="AH4" s="29">
        <f t="shared" ref="AH4:AH13" si="14">AH3</f>
        <v>0</v>
      </c>
      <c r="AI4" s="44">
        <v>-2</v>
      </c>
      <c r="AJ4" s="60">
        <v>4.2999999999999997E-2</v>
      </c>
      <c r="AK4" s="37">
        <f>CORREL(AE118:AE220,AG111:AG213)</f>
        <v>-7.1350312452935813E-2</v>
      </c>
      <c r="AL4" s="16"/>
      <c r="AM4" s="23"/>
      <c r="AN4" s="42">
        <f t="shared" si="7"/>
        <v>-51.842286143697322</v>
      </c>
      <c r="AO4" s="20">
        <f t="shared" ref="AO4:AO67" si="15">AO3+0.171858328151339</f>
        <v>-53.928215307772994</v>
      </c>
      <c r="AP4" s="20">
        <f t="shared" ref="AP4:AP67" si="16">AP3+0.171858328151339</f>
        <v>-53.842286143697322</v>
      </c>
      <c r="AQ4" s="32"/>
      <c r="AR4" s="32"/>
      <c r="AS4" s="32"/>
      <c r="AT4" s="20"/>
      <c r="AU4" s="20"/>
      <c r="AV4" s="21"/>
      <c r="AW4" s="29">
        <f t="shared" si="3"/>
        <v>-0.28652218255276302</v>
      </c>
      <c r="AX4" s="68">
        <f t="shared" ref="AX4:AX13" si="17">AX3</f>
        <v>0.1145</v>
      </c>
      <c r="AY4" s="44">
        <v>-2</v>
      </c>
      <c r="AZ4" s="37">
        <f>CORREL(AU16:AU315,AW9:AW308)</f>
        <v>2.242037831093098E-2</v>
      </c>
      <c r="BA4" s="16"/>
      <c r="BB4" s="23"/>
      <c r="BC4" s="20">
        <f t="shared" ref="BC4:BC67" si="18">BC3+0.515574984454017</f>
        <v>-113.73491352331897</v>
      </c>
      <c r="BD4" s="20">
        <f t="shared" ref="BD4:BD67" si="19">BD3+0.515574984454017</f>
        <v>-113.47712603109196</v>
      </c>
      <c r="BE4" s="32"/>
      <c r="BF4" s="32"/>
      <c r="BG4" s="32"/>
      <c r="BH4" s="32"/>
      <c r="BI4" s="20"/>
      <c r="BJ4" s="21"/>
      <c r="BK4" s="29">
        <f t="shared" si="4"/>
        <v>0.65649772736173229</v>
      </c>
      <c r="BL4" s="29">
        <f t="shared" ref="BL4:BL14" si="20">BL3</f>
        <v>-0.4</v>
      </c>
      <c r="BM4" s="44">
        <v>-2</v>
      </c>
      <c r="BN4" s="37">
        <f>CORREL(BI98:BI221,BK91:BK214)</f>
        <v>5.3731184331091621E-2</v>
      </c>
      <c r="BO4" s="16"/>
      <c r="BP4" s="20"/>
      <c r="BQ4" s="32"/>
      <c r="BR4" s="32"/>
    </row>
    <row r="5" spans="1:70" ht="12.75">
      <c r="A5" s="5">
        <v>109899.3</v>
      </c>
      <c r="B5" s="8">
        <f t="shared" si="5"/>
        <v>-109.94930000000001</v>
      </c>
      <c r="C5" s="8">
        <f t="shared" si="8"/>
        <v>0.35919999999998709</v>
      </c>
      <c r="D5" s="2">
        <v>-38.85</v>
      </c>
      <c r="F5" s="23" t="s">
        <v>47</v>
      </c>
      <c r="G5" s="20">
        <f t="shared" si="9"/>
        <v>-8.4239490815135163</v>
      </c>
      <c r="H5" s="34">
        <f t="shared" si="10"/>
        <v>-8.4144013966162206</v>
      </c>
      <c r="I5" s="32"/>
      <c r="J5" s="32"/>
      <c r="K5" s="32"/>
      <c r="L5" s="32"/>
      <c r="M5" s="20"/>
      <c r="N5" s="21"/>
      <c r="O5" s="29">
        <f t="shared" si="6"/>
        <v>-0.15061654874592498</v>
      </c>
      <c r="P5" s="29">
        <f t="shared" si="11"/>
        <v>-1.5699999999999999E-2</v>
      </c>
      <c r="Q5" s="29">
        <f t="shared" si="0"/>
        <v>-0.94464926349123102</v>
      </c>
      <c r="R5" s="29">
        <f t="shared" si="11"/>
        <v>1.95E-2</v>
      </c>
      <c r="S5" s="44">
        <v>-1</v>
      </c>
      <c r="T5" s="60">
        <v>7.9000000000000001E-2</v>
      </c>
      <c r="U5" s="39">
        <f>CORREL(M18:M230,Q19:Q231)</f>
        <v>2.369631686339975E-2</v>
      </c>
      <c r="V5" s="16"/>
      <c r="W5" s="23" t="s">
        <v>47</v>
      </c>
      <c r="X5" s="42">
        <f t="shared" si="1"/>
        <v>-10.25257077184866</v>
      </c>
      <c r="Y5" s="20">
        <f t="shared" si="12"/>
        <v>-12.281213826540549</v>
      </c>
      <c r="Z5" s="34">
        <f t="shared" si="13"/>
        <v>-12.25257077184866</v>
      </c>
      <c r="AA5" s="32"/>
      <c r="AB5" s="32"/>
      <c r="AC5" s="32"/>
      <c r="AD5" s="32"/>
      <c r="AE5" s="20"/>
      <c r="AF5" s="21"/>
      <c r="AG5" s="29">
        <f t="shared" si="2"/>
        <v>-0.49999953813046683</v>
      </c>
      <c r="AH5" s="29">
        <f t="shared" si="14"/>
        <v>0</v>
      </c>
      <c r="AI5" s="44">
        <v>-1</v>
      </c>
      <c r="AJ5" s="60">
        <v>0.183</v>
      </c>
      <c r="AK5" s="39">
        <f>CORREL(AE118:AE220,AG110:AG212)</f>
        <v>-0.20026897405928321</v>
      </c>
      <c r="AL5" s="16"/>
      <c r="AM5" s="23" t="s">
        <v>47</v>
      </c>
      <c r="AN5" s="42">
        <f t="shared" si="7"/>
        <v>-51.670427815545985</v>
      </c>
      <c r="AO5" s="20">
        <f t="shared" si="15"/>
        <v>-53.756356979621657</v>
      </c>
      <c r="AP5" s="20">
        <f t="shared" si="16"/>
        <v>-53.670427815545985</v>
      </c>
      <c r="AQ5" s="32"/>
      <c r="AR5" s="32"/>
      <c r="AS5" s="32"/>
      <c r="AT5" s="20"/>
      <c r="AU5" s="20"/>
      <c r="AV5" s="21"/>
      <c r="AW5" s="29">
        <f t="shared" si="3"/>
        <v>-0.83532657035249391</v>
      </c>
      <c r="AX5" s="68">
        <f t="shared" si="17"/>
        <v>0.1145</v>
      </c>
      <c r="AY5" s="44">
        <v>-1</v>
      </c>
      <c r="AZ5" s="39">
        <f>CORREL(AU16:AU315,AW8:AW307)</f>
        <v>9.9432586699192207E-2</v>
      </c>
      <c r="BA5" s="16"/>
      <c r="BB5" s="23" t="s">
        <v>47</v>
      </c>
      <c r="BC5" s="20">
        <f t="shared" si="18"/>
        <v>-113.21933853886495</v>
      </c>
      <c r="BD5" s="20">
        <f t="shared" si="19"/>
        <v>-112.96155104663794</v>
      </c>
      <c r="BE5" s="32"/>
      <c r="BF5" s="32"/>
      <c r="BG5" s="32"/>
      <c r="BH5" s="32"/>
      <c r="BI5" s="20"/>
      <c r="BJ5" s="21"/>
      <c r="BK5" s="29">
        <f t="shared" si="4"/>
        <v>1.8033742909962607E-2</v>
      </c>
      <c r="BL5" s="29">
        <f t="shared" si="20"/>
        <v>-0.4</v>
      </c>
      <c r="BM5" s="44">
        <v>-1</v>
      </c>
      <c r="BN5" s="39">
        <f>CORREL(BI98:BI221,BK90:BK213)</f>
        <v>0.24559718029804073</v>
      </c>
      <c r="BO5" s="16"/>
      <c r="BP5" s="20"/>
      <c r="BQ5" s="32"/>
      <c r="BR5" s="32"/>
    </row>
    <row r="6" spans="1:70" ht="12.75">
      <c r="A6" s="5">
        <v>109540</v>
      </c>
      <c r="B6" s="8">
        <f t="shared" si="5"/>
        <v>-109.59</v>
      </c>
      <c r="C6" s="8">
        <f t="shared" si="8"/>
        <v>0.35930000000000462</v>
      </c>
      <c r="D6" s="2">
        <v>-37.450000000000003</v>
      </c>
      <c r="F6" s="23" t="s">
        <v>48</v>
      </c>
      <c r="G6" s="20">
        <f t="shared" si="9"/>
        <v>-8.404853711718923</v>
      </c>
      <c r="H6" s="34">
        <f t="shared" si="10"/>
        <v>-8.3953060268216273</v>
      </c>
      <c r="I6" s="32"/>
      <c r="J6" s="32"/>
      <c r="K6" s="32"/>
      <c r="L6" s="32"/>
      <c r="M6" s="20"/>
      <c r="N6" s="21"/>
      <c r="O6" s="29">
        <f t="shared" si="6"/>
        <v>0.93145428495343419</v>
      </c>
      <c r="P6" s="29">
        <f t="shared" ref="P6" si="21">P5</f>
        <v>-1.5699999999999999E-2</v>
      </c>
      <c r="Q6" s="29">
        <f t="shared" si="0"/>
        <v>-0.93453033442279199</v>
      </c>
      <c r="R6" s="29">
        <f t="shared" si="11"/>
        <v>1.95E-2</v>
      </c>
      <c r="S6" s="45">
        <v>0</v>
      </c>
      <c r="T6" s="61">
        <v>0.10299999999999999</v>
      </c>
      <c r="U6" s="39">
        <f>CORREL(M18:M230,Q18:Q230)</f>
        <v>3.0764965186598894E-2</v>
      </c>
      <c r="V6" s="16"/>
      <c r="W6" s="23" t="s">
        <v>48</v>
      </c>
      <c r="X6" s="42">
        <f t="shared" si="1"/>
        <v>-10.19528466246488</v>
      </c>
      <c r="Y6" s="20">
        <f t="shared" si="12"/>
        <v>-12.223927717156769</v>
      </c>
      <c r="Z6" s="34">
        <f t="shared" si="13"/>
        <v>-12.19528466246488</v>
      </c>
      <c r="AA6" s="32"/>
      <c r="AB6" s="32"/>
      <c r="AC6" s="32"/>
      <c r="AD6" s="32"/>
      <c r="AE6" s="20"/>
      <c r="AF6" s="21"/>
      <c r="AG6" s="29">
        <f t="shared" si="2"/>
        <v>-0.93969243837928307</v>
      </c>
      <c r="AH6" s="29">
        <f t="shared" si="14"/>
        <v>0</v>
      </c>
      <c r="AI6" s="45">
        <v>0</v>
      </c>
      <c r="AJ6" s="61">
        <v>0.23799999999999999</v>
      </c>
      <c r="AK6" s="39">
        <f>CORREL(AE118:AE220,AG118:AG220)</f>
        <v>-0.23644460918904872</v>
      </c>
      <c r="AL6" s="16"/>
      <c r="AM6" s="23" t="s">
        <v>48</v>
      </c>
      <c r="AN6" s="42">
        <f t="shared" si="7"/>
        <v>-51.498569487394647</v>
      </c>
      <c r="AO6" s="20">
        <f t="shared" si="15"/>
        <v>-53.584498651470319</v>
      </c>
      <c r="AP6" s="20">
        <f t="shared" si="16"/>
        <v>-53.498569487394647</v>
      </c>
      <c r="AQ6" s="32"/>
      <c r="AR6" s="32"/>
      <c r="AS6" s="32"/>
      <c r="AT6" s="20"/>
      <c r="AU6" s="20"/>
      <c r="AV6" s="21"/>
      <c r="AW6" s="29">
        <f t="shared" si="3"/>
        <v>-0.99327237226354659</v>
      </c>
      <c r="AX6" s="68">
        <f t="shared" si="17"/>
        <v>0.1145</v>
      </c>
      <c r="AY6" s="45">
        <v>0</v>
      </c>
      <c r="AZ6" s="39">
        <f>CORREL(AU16:AU315,AW16:AW315)</f>
        <v>0.12953553369695911</v>
      </c>
      <c r="BA6" s="16"/>
      <c r="BB6" s="23" t="s">
        <v>48</v>
      </c>
      <c r="BC6" s="20">
        <f t="shared" si="18"/>
        <v>-112.70376355441093</v>
      </c>
      <c r="BD6" s="20">
        <f t="shared" si="19"/>
        <v>-112.44597606218392</v>
      </c>
      <c r="BE6" s="32"/>
      <c r="BF6" s="32"/>
      <c r="BG6" s="32"/>
      <c r="BH6" s="32"/>
      <c r="BI6" s="20"/>
      <c r="BJ6" s="21"/>
      <c r="BK6" s="29">
        <f t="shared" si="4"/>
        <v>-0.6288684302721278</v>
      </c>
      <c r="BL6" s="29">
        <f t="shared" si="20"/>
        <v>-0.4</v>
      </c>
      <c r="BM6" s="45">
        <v>0</v>
      </c>
      <c r="BN6" s="39">
        <f>CORREL(BI98:BI221,BK98:BK221)</f>
        <v>0.32033739970814762</v>
      </c>
      <c r="BO6" s="16"/>
      <c r="BP6" s="20"/>
      <c r="BQ6" s="32"/>
      <c r="BR6" s="32"/>
    </row>
    <row r="7" spans="1:70" ht="12.75">
      <c r="A7" s="5">
        <v>109369.3</v>
      </c>
      <c r="B7" s="8">
        <f t="shared" si="5"/>
        <v>-109.41930000000001</v>
      </c>
      <c r="C7" s="8">
        <f t="shared" si="8"/>
        <v>0.17069999999999652</v>
      </c>
      <c r="D7" s="2">
        <v>-38.130000000000003</v>
      </c>
      <c r="F7" s="23" t="s">
        <v>49</v>
      </c>
      <c r="G7" s="20">
        <f t="shared" si="9"/>
        <v>-8.3857583419243298</v>
      </c>
      <c r="H7" s="34">
        <f t="shared" si="10"/>
        <v>-8.376210657027034</v>
      </c>
      <c r="I7" s="32"/>
      <c r="J7" s="32"/>
      <c r="K7" s="32"/>
      <c r="L7" s="32"/>
      <c r="M7" s="20"/>
      <c r="N7" s="21"/>
      <c r="O7" s="29">
        <f t="shared" si="6"/>
        <v>-0.78083773620761987</v>
      </c>
      <c r="P7" s="29">
        <f t="shared" ref="P7" si="22">P6</f>
        <v>-1.5699999999999999E-2</v>
      </c>
      <c r="Q7" s="29">
        <f t="shared" si="0"/>
        <v>-0.48713427573013734</v>
      </c>
      <c r="R7" s="29">
        <f t="shared" si="11"/>
        <v>1.95E-2</v>
      </c>
      <c r="S7" s="44">
        <v>1</v>
      </c>
      <c r="T7" s="60">
        <v>7.9000000000000001E-2</v>
      </c>
      <c r="U7" s="39">
        <f>CORREL(M18:M230,Q17:Q229)</f>
        <v>2.3504088477682209E-2</v>
      </c>
      <c r="V7" s="16"/>
      <c r="W7" s="23" t="s">
        <v>49</v>
      </c>
      <c r="X7" s="42">
        <f t="shared" si="1"/>
        <v>-10.137998553081101</v>
      </c>
      <c r="Y7" s="20">
        <f t="shared" si="12"/>
        <v>-12.16664160777299</v>
      </c>
      <c r="Z7" s="34">
        <f t="shared" si="13"/>
        <v>-12.137998553081101</v>
      </c>
      <c r="AA7" s="32"/>
      <c r="AB7" s="32"/>
      <c r="AC7" s="32"/>
      <c r="AD7" s="32"/>
      <c r="AE7" s="20"/>
      <c r="AF7" s="21"/>
      <c r="AG7" s="29">
        <f t="shared" si="2"/>
        <v>-0.93969280319226189</v>
      </c>
      <c r="AH7" s="29">
        <f t="shared" si="14"/>
        <v>0</v>
      </c>
      <c r="AI7" s="44">
        <v>1</v>
      </c>
      <c r="AJ7" s="60">
        <v>0.183</v>
      </c>
      <c r="AK7" s="39">
        <f>CORREL(AE118:AE220,AG117:AG219)</f>
        <v>-0.16256122210723264</v>
      </c>
      <c r="AL7" s="16"/>
      <c r="AM7" s="23" t="s">
        <v>49</v>
      </c>
      <c r="AN7" s="42">
        <f t="shared" si="7"/>
        <v>-51.32671115924331</v>
      </c>
      <c r="AO7" s="20">
        <f t="shared" si="15"/>
        <v>-53.412640323318982</v>
      </c>
      <c r="AP7" s="20">
        <f t="shared" si="16"/>
        <v>-53.32671115924331</v>
      </c>
      <c r="AQ7" s="32"/>
      <c r="AR7" s="32"/>
      <c r="AS7" s="32"/>
      <c r="AT7" s="20"/>
      <c r="AU7" s="20"/>
      <c r="AV7" s="21"/>
      <c r="AW7" s="29">
        <f t="shared" si="3"/>
        <v>-0.6864549921996993</v>
      </c>
      <c r="AX7" s="68">
        <f t="shared" si="17"/>
        <v>0.1145</v>
      </c>
      <c r="AY7" s="44">
        <v>1</v>
      </c>
      <c r="AZ7" s="39">
        <f>CORREL(AU16:AU315,AW15:AW314)</f>
        <v>9.9385771050399488E-2</v>
      </c>
      <c r="BA7" s="16"/>
      <c r="BB7" s="23" t="s">
        <v>49</v>
      </c>
      <c r="BC7" s="20">
        <f t="shared" si="18"/>
        <v>-112.18818856995691</v>
      </c>
      <c r="BD7" s="20">
        <f t="shared" si="19"/>
        <v>-111.9304010777299</v>
      </c>
      <c r="BE7" s="32"/>
      <c r="BF7" s="32"/>
      <c r="BG7" s="32"/>
      <c r="BH7" s="32"/>
      <c r="BI7" s="20"/>
      <c r="BJ7" s="21"/>
      <c r="BK7" s="29">
        <f t="shared" si="4"/>
        <v>-0.98151607583578238</v>
      </c>
      <c r="BL7" s="29">
        <f t="shared" si="20"/>
        <v>-0.4</v>
      </c>
      <c r="BM7" s="44">
        <v>1</v>
      </c>
      <c r="BN7" s="39">
        <f>CORREL(BI98:BI221,BK97:BK220)</f>
        <v>0.24567719388098144</v>
      </c>
      <c r="BO7" s="16"/>
      <c r="BP7" s="20"/>
      <c r="BQ7" s="32"/>
      <c r="BR7" s="32"/>
    </row>
    <row r="8" spans="1:70" ht="12.75">
      <c r="A8" s="5">
        <v>109198.5</v>
      </c>
      <c r="B8" s="8">
        <f t="shared" si="5"/>
        <v>-109.24850000000001</v>
      </c>
      <c r="C8" s="8">
        <f t="shared" si="8"/>
        <v>0.17079999999999984</v>
      </c>
      <c r="D8" s="2">
        <v>-37.92</v>
      </c>
      <c r="F8" s="28">
        <f>MIN(H2:H5000)</f>
        <v>-8.4716875060000003</v>
      </c>
      <c r="G8" s="20">
        <f t="shared" si="9"/>
        <v>-8.3666629721297365</v>
      </c>
      <c r="H8" s="34">
        <f t="shared" si="10"/>
        <v>-8.3571152872324408</v>
      </c>
      <c r="I8" s="32"/>
      <c r="J8" s="32"/>
      <c r="K8" s="32"/>
      <c r="L8" s="32"/>
      <c r="M8" s="20"/>
      <c r="N8" s="21"/>
      <c r="O8" s="29">
        <f t="shared" si="6"/>
        <v>-0.15061654874583391</v>
      </c>
      <c r="P8" s="29">
        <f t="shared" ref="P8" si="23">P7</f>
        <v>-1.5699999999999999E-2</v>
      </c>
      <c r="Q8" s="29">
        <f t="shared" si="0"/>
        <v>0.188197324470987</v>
      </c>
      <c r="R8" s="29">
        <f t="shared" si="11"/>
        <v>1.95E-2</v>
      </c>
      <c r="S8" s="44">
        <v>2</v>
      </c>
      <c r="T8" s="60">
        <v>1.7999999999999999E-2</v>
      </c>
      <c r="U8" s="37">
        <f>CORREL(M18:M230,Q16:Q228)</f>
        <v>5.1191106659819879E-3</v>
      </c>
      <c r="V8" s="16"/>
      <c r="W8" s="28">
        <f>MIN(Z2:Z5000)</f>
        <v>-12.424429099999999</v>
      </c>
      <c r="X8" s="42">
        <f t="shared" si="1"/>
        <v>-10.080712443697321</v>
      </c>
      <c r="Y8" s="20">
        <f t="shared" si="12"/>
        <v>-12.10935549838921</v>
      </c>
      <c r="Z8" s="34">
        <f t="shared" si="13"/>
        <v>-12.080712443697321</v>
      </c>
      <c r="AA8" s="32"/>
      <c r="AB8" s="32"/>
      <c r="AC8" s="32"/>
      <c r="AD8" s="32"/>
      <c r="AE8" s="20"/>
      <c r="AF8" s="21"/>
      <c r="AG8" s="29">
        <f t="shared" si="2"/>
        <v>-0.50000046186938074</v>
      </c>
      <c r="AH8" s="29">
        <f t="shared" si="14"/>
        <v>0</v>
      </c>
      <c r="AI8" s="44">
        <v>2</v>
      </c>
      <c r="AJ8" s="60">
        <v>0.04</v>
      </c>
      <c r="AK8" s="37">
        <f>CORREL(AE118:AE220,AG116:AG218)</f>
        <v>-1.106797303532772E-2</v>
      </c>
      <c r="AL8" s="16"/>
      <c r="AM8" s="28">
        <f>MIN(AP2:AP5000)</f>
        <v>-54.186002799999997</v>
      </c>
      <c r="AN8" s="42">
        <f t="shared" si="7"/>
        <v>-51.154852831091972</v>
      </c>
      <c r="AO8" s="20">
        <f t="shared" si="15"/>
        <v>-53.240781995167644</v>
      </c>
      <c r="AP8" s="20">
        <f t="shared" si="16"/>
        <v>-53.154852831091972</v>
      </c>
      <c r="AQ8" s="32"/>
      <c r="AR8" s="32"/>
      <c r="AS8" s="32"/>
      <c r="AT8" s="20"/>
      <c r="AU8" s="20"/>
      <c r="AV8" s="21"/>
      <c r="AW8" s="29">
        <f t="shared" si="3"/>
        <v>-5.8437692188188763E-2</v>
      </c>
      <c r="AX8" s="68">
        <f t="shared" si="17"/>
        <v>0.1145</v>
      </c>
      <c r="AY8" s="44">
        <v>2</v>
      </c>
      <c r="AZ8" s="37">
        <f>CORREL(AU16:AU315,AW14:AW313)</f>
        <v>2.2757940567662036E-2</v>
      </c>
      <c r="BA8" s="16"/>
      <c r="BB8" s="28">
        <f>MIN(BD2:BD5000)</f>
        <v>-114.508276</v>
      </c>
      <c r="BC8" s="20">
        <f t="shared" si="18"/>
        <v>-111.67261358550289</v>
      </c>
      <c r="BD8" s="20">
        <f t="shared" si="19"/>
        <v>-111.41482609327588</v>
      </c>
      <c r="BE8" s="32"/>
      <c r="BF8" s="32"/>
      <c r="BG8" s="32"/>
      <c r="BH8" s="32"/>
      <c r="BI8" s="20"/>
      <c r="BJ8" s="21"/>
      <c r="BK8" s="29">
        <f t="shared" si="4"/>
        <v>-0.87490144117977042</v>
      </c>
      <c r="BL8" s="29">
        <f t="shared" si="20"/>
        <v>-0.4</v>
      </c>
      <c r="BM8" s="44">
        <v>2</v>
      </c>
      <c r="BN8" s="37">
        <f>CORREL(BI98:BI221,BK96:BK219)</f>
        <v>5.7770338667673948E-2</v>
      </c>
      <c r="BO8" s="16"/>
      <c r="BP8" s="20"/>
      <c r="BQ8" s="32"/>
      <c r="BR8" s="32"/>
    </row>
    <row r="9" spans="1:70" ht="12.75">
      <c r="A9" s="5">
        <v>109027.8</v>
      </c>
      <c r="B9" s="8">
        <f t="shared" si="5"/>
        <v>-109.0778</v>
      </c>
      <c r="C9" s="8">
        <f t="shared" si="8"/>
        <v>0.17070000000001073</v>
      </c>
      <c r="D9" s="2">
        <v>-37.909999999999997</v>
      </c>
      <c r="F9" s="23"/>
      <c r="G9" s="20">
        <f t="shared" si="9"/>
        <v>-8.3475676023351433</v>
      </c>
      <c r="H9" s="34">
        <f t="shared" si="10"/>
        <v>-8.3380199174378475</v>
      </c>
      <c r="I9" s="32"/>
      <c r="J9" s="32"/>
      <c r="K9" s="32"/>
      <c r="L9" s="32"/>
      <c r="M9" s="20"/>
      <c r="N9" s="21"/>
      <c r="O9" s="29">
        <f t="shared" si="6"/>
        <v>0.93145428495340066</v>
      </c>
      <c r="P9" s="29">
        <f t="shared" ref="P9" si="24">P8</f>
        <v>-1.5699999999999999E-2</v>
      </c>
      <c r="Q9" s="29">
        <f t="shared" si="0"/>
        <v>0.77546930497194422</v>
      </c>
      <c r="R9" s="29">
        <f t="shared" si="11"/>
        <v>1.95E-2</v>
      </c>
      <c r="S9" s="44">
        <v>3</v>
      </c>
      <c r="T9" s="60">
        <v>-5.1999999999999998E-2</v>
      </c>
      <c r="U9" s="37">
        <f>CORREL(M18:M230,Q15:Q227)</f>
        <v>-1.560035863938496E-2</v>
      </c>
      <c r="V9" s="16"/>
      <c r="W9" s="23"/>
      <c r="X9" s="42">
        <f t="shared" si="1"/>
        <v>-10.023426334313541</v>
      </c>
      <c r="Y9" s="20">
        <f t="shared" si="12"/>
        <v>-12.05206938900543</v>
      </c>
      <c r="Z9" s="34">
        <f t="shared" si="13"/>
        <v>-12.023426334313541</v>
      </c>
      <c r="AA9" s="32"/>
      <c r="AB9" s="32"/>
      <c r="AC9" s="32"/>
      <c r="AD9" s="32"/>
      <c r="AE9" s="20"/>
      <c r="AF9" s="21"/>
      <c r="AG9" s="29">
        <f t="shared" si="2"/>
        <v>0.17364765244832903</v>
      </c>
      <c r="AH9" s="29">
        <f t="shared" si="14"/>
        <v>0</v>
      </c>
      <c r="AI9" s="44">
        <v>3</v>
      </c>
      <c r="AJ9" s="60">
        <v>-0.121</v>
      </c>
      <c r="AK9" s="37">
        <f>CORREL(AE118:AE220,AG115:AG217)</f>
        <v>0.14462833597838887</v>
      </c>
      <c r="AL9" s="16"/>
      <c r="AM9" s="23"/>
      <c r="AN9" s="42">
        <f t="shared" si="7"/>
        <v>-50.982994502940635</v>
      </c>
      <c r="AO9" s="20">
        <f t="shared" si="15"/>
        <v>-53.068923667016307</v>
      </c>
      <c r="AP9" s="20">
        <f t="shared" si="16"/>
        <v>-52.982994502940635</v>
      </c>
      <c r="AQ9" s="32"/>
      <c r="AR9" s="32"/>
      <c r="AS9" s="32"/>
      <c r="AT9" s="20"/>
      <c r="AU9" s="20"/>
      <c r="AV9" s="21"/>
      <c r="AW9" s="29">
        <f t="shared" si="3"/>
        <v>0.59692325346080233</v>
      </c>
      <c r="AX9" s="68">
        <f t="shared" si="17"/>
        <v>0.1145</v>
      </c>
      <c r="AY9" s="44">
        <v>3</v>
      </c>
      <c r="AZ9" s="37">
        <f>CORREL(AU16:AU315,AW13:AW312)</f>
        <v>-6.4903315520456251E-2</v>
      </c>
      <c r="BA9" s="16"/>
      <c r="BB9" s="23"/>
      <c r="BC9" s="20">
        <f t="shared" si="18"/>
        <v>-111.15703860104887</v>
      </c>
      <c r="BD9" s="20">
        <f t="shared" si="19"/>
        <v>-110.89925110882186</v>
      </c>
      <c r="BE9" s="32">
        <f t="shared" ref="BE9:BE72" si="25">AVERAGEIFS(Oxy,KyrBP,"&gt;"&amp;BC9,KyrBP,"&lt;="&amp;BC10)</f>
        <v>-40.405000000000001</v>
      </c>
      <c r="BF9" s="32"/>
      <c r="BG9" s="32"/>
      <c r="BH9" s="32"/>
      <c r="BI9" s="20"/>
      <c r="BJ9" s="21"/>
      <c r="BK9" s="29">
        <f t="shared" si="4"/>
        <v>-0.35891069874929965</v>
      </c>
      <c r="BL9" s="29">
        <f t="shared" si="20"/>
        <v>-0.4</v>
      </c>
      <c r="BM9" s="44">
        <v>3</v>
      </c>
      <c r="BN9" s="37">
        <f>CORREL(BI98:BI221,BK95:BK218)</f>
        <v>-0.15935692714951699</v>
      </c>
      <c r="BO9" s="16"/>
      <c r="BP9" s="20"/>
      <c r="BQ9" s="32"/>
      <c r="BR9" s="32"/>
    </row>
    <row r="10" spans="1:70" ht="12.75">
      <c r="A10" s="5">
        <v>108857</v>
      </c>
      <c r="B10" s="8">
        <f t="shared" si="5"/>
        <v>-108.907</v>
      </c>
      <c r="C10" s="8">
        <f t="shared" si="8"/>
        <v>0.17079999999999984</v>
      </c>
      <c r="D10" s="2">
        <v>-37.57</v>
      </c>
      <c r="F10" s="23" t="s">
        <v>50</v>
      </c>
      <c r="G10" s="20">
        <f t="shared" si="9"/>
        <v>-8.32847223254055</v>
      </c>
      <c r="H10" s="34">
        <f t="shared" si="10"/>
        <v>-8.3189245476432543</v>
      </c>
      <c r="I10" s="32"/>
      <c r="J10" s="32"/>
      <c r="K10" s="32"/>
      <c r="L10" s="32"/>
      <c r="M10" s="20"/>
      <c r="N10" s="21"/>
      <c r="O10" s="29">
        <f t="shared" si="6"/>
        <v>-0.78083773620760633</v>
      </c>
      <c r="P10" s="29">
        <f t="shared" ref="P10:P21" si="26">P9</f>
        <v>-1.5699999999999999E-2</v>
      </c>
      <c r="Q10" s="29">
        <f t="shared" si="0"/>
        <v>0.99989057929516012</v>
      </c>
      <c r="R10" s="29">
        <f t="shared" si="11"/>
        <v>1.95E-2</v>
      </c>
      <c r="S10" s="44">
        <v>4</v>
      </c>
      <c r="T10" s="60">
        <v>-9.7000000000000003E-2</v>
      </c>
      <c r="U10" s="37">
        <f>CORREL(M18:M230,Q14:Q226)</f>
        <v>-2.8955099776234009E-2</v>
      </c>
      <c r="V10" s="16"/>
      <c r="W10" s="23" t="s">
        <v>50</v>
      </c>
      <c r="X10" s="42">
        <f t="shared" si="1"/>
        <v>-9.9661402249297613</v>
      </c>
      <c r="Y10" s="20">
        <f t="shared" si="12"/>
        <v>-11.99478327962165</v>
      </c>
      <c r="Z10" s="34">
        <f t="shared" si="13"/>
        <v>-11.966140224929761</v>
      </c>
      <c r="AA10" s="32"/>
      <c r="AB10" s="32"/>
      <c r="AC10" s="32"/>
      <c r="AD10" s="32"/>
      <c r="AE10" s="20"/>
      <c r="AF10" s="21"/>
      <c r="AG10" s="29">
        <f t="shared" si="2"/>
        <v>0.76604410030679848</v>
      </c>
      <c r="AH10" s="29">
        <f t="shared" si="14"/>
        <v>0</v>
      </c>
      <c r="AI10" s="44">
        <v>4</v>
      </c>
      <c r="AJ10" s="60">
        <v>-0.224</v>
      </c>
      <c r="AK10" s="37">
        <f>CORREL(AE118:AE220,AG114:AG216)</f>
        <v>0.23208854277070221</v>
      </c>
      <c r="AL10" s="16"/>
      <c r="AM10" s="23" t="s">
        <v>50</v>
      </c>
      <c r="AN10" s="42">
        <f t="shared" si="7"/>
        <v>-50.811136174789297</v>
      </c>
      <c r="AO10" s="20">
        <f t="shared" si="15"/>
        <v>-52.897065338864969</v>
      </c>
      <c r="AP10" s="20">
        <f t="shared" si="16"/>
        <v>-52.811136174789297</v>
      </c>
      <c r="AQ10" s="32"/>
      <c r="AR10" s="32"/>
      <c r="AS10" s="32"/>
      <c r="AT10" s="20"/>
      <c r="AU10" s="20"/>
      <c r="AV10" s="21"/>
      <c r="AW10" s="29">
        <f t="shared" si="3"/>
        <v>0.9729771747524697</v>
      </c>
      <c r="AX10" s="68">
        <f t="shared" si="17"/>
        <v>0.1145</v>
      </c>
      <c r="AY10" s="44">
        <v>4</v>
      </c>
      <c r="AZ10" s="37">
        <f>CORREL(AU16:AU315,AW12:AW311)</f>
        <v>-0.12183560310216976</v>
      </c>
      <c r="BA10" s="16"/>
      <c r="BB10" s="23" t="s">
        <v>50</v>
      </c>
      <c r="BC10" s="20">
        <f t="shared" si="18"/>
        <v>-110.64146361659485</v>
      </c>
      <c r="BD10" s="20">
        <f t="shared" si="19"/>
        <v>-110.38367612436784</v>
      </c>
      <c r="BE10" s="32">
        <f t="shared" si="25"/>
        <v>-36.9</v>
      </c>
      <c r="BF10" s="32"/>
      <c r="BG10" s="32"/>
      <c r="BH10" s="32"/>
      <c r="BI10" s="20"/>
      <c r="BJ10" s="21"/>
      <c r="BK10" s="29">
        <f t="shared" si="4"/>
        <v>0.32501834847404859</v>
      </c>
      <c r="BL10" s="29">
        <f t="shared" si="20"/>
        <v>-0.4</v>
      </c>
      <c r="BM10" s="44">
        <v>4</v>
      </c>
      <c r="BN10" s="37">
        <f>CORREL(BI98:BI221,BK94:BK217)</f>
        <v>-0.30144381979458057</v>
      </c>
      <c r="BO10" s="16"/>
      <c r="BP10" s="20"/>
      <c r="BQ10" s="32"/>
      <c r="BR10" s="32"/>
    </row>
    <row r="11" spans="1:70" ht="12.75">
      <c r="A11" s="5">
        <v>108492.8</v>
      </c>
      <c r="B11" s="8">
        <f t="shared" si="5"/>
        <v>-108.5428</v>
      </c>
      <c r="C11" s="8">
        <f t="shared" si="8"/>
        <v>0.36419999999999675</v>
      </c>
      <c r="D11" s="2">
        <v>-37.49</v>
      </c>
      <c r="F11" s="23" t="s">
        <v>51</v>
      </c>
      <c r="G11" s="20">
        <f t="shared" si="9"/>
        <v>-8.3093768627459568</v>
      </c>
      <c r="H11" s="34">
        <f t="shared" si="10"/>
        <v>-8.299829177848661</v>
      </c>
      <c r="I11" s="32"/>
      <c r="J11" s="32"/>
      <c r="K11" s="32"/>
      <c r="L11" s="32"/>
      <c r="M11" s="20"/>
      <c r="N11" s="21"/>
      <c r="O11" s="29">
        <f t="shared" si="6"/>
        <v>-0.15061654874574282</v>
      </c>
      <c r="P11" s="29">
        <f t="shared" si="26"/>
        <v>-1.5699999999999999E-2</v>
      </c>
      <c r="Q11" s="29">
        <f t="shared" si="0"/>
        <v>0.75645193902022156</v>
      </c>
      <c r="R11" s="29">
        <f t="shared" si="11"/>
        <v>1.95E-2</v>
      </c>
      <c r="S11" s="44"/>
      <c r="T11" s="60"/>
      <c r="U11" s="37"/>
      <c r="V11" s="16"/>
      <c r="W11" s="23" t="s">
        <v>51</v>
      </c>
      <c r="X11" s="42">
        <f t="shared" si="1"/>
        <v>-9.9088541155459815</v>
      </c>
      <c r="Y11" s="20">
        <f t="shared" si="12"/>
        <v>-11.93749717023787</v>
      </c>
      <c r="Z11" s="34">
        <f t="shared" si="13"/>
        <v>-11.908854115545982</v>
      </c>
      <c r="AA11" s="32"/>
      <c r="AB11" s="32"/>
      <c r="AC11" s="32"/>
      <c r="AD11" s="32"/>
      <c r="AE11" s="20"/>
      <c r="AF11" s="21"/>
      <c r="AG11" s="29">
        <f t="shared" si="2"/>
        <v>0.99999999999985778</v>
      </c>
      <c r="AH11" s="29">
        <f t="shared" si="14"/>
        <v>0</v>
      </c>
      <c r="AI11" s="44"/>
      <c r="AJ11" s="60"/>
      <c r="AK11" s="37"/>
      <c r="AL11" s="16"/>
      <c r="AM11" s="23" t="s">
        <v>51</v>
      </c>
      <c r="AN11" s="42">
        <f t="shared" si="7"/>
        <v>-50.63927784663796</v>
      </c>
      <c r="AO11" s="20">
        <f t="shared" si="15"/>
        <v>-52.725207010713632</v>
      </c>
      <c r="AP11" s="20">
        <f t="shared" si="16"/>
        <v>-52.63927784663796</v>
      </c>
      <c r="AQ11" s="32"/>
      <c r="AR11" s="32"/>
      <c r="AS11" s="32"/>
      <c r="AT11" s="20"/>
      <c r="AU11" s="20"/>
      <c r="AV11" s="21"/>
      <c r="AW11" s="29">
        <f t="shared" si="3"/>
        <v>0.89376426254068098</v>
      </c>
      <c r="AX11" s="68">
        <f t="shared" si="17"/>
        <v>0.1145</v>
      </c>
      <c r="AY11" s="44"/>
      <c r="AZ11" s="36"/>
      <c r="BA11" s="16"/>
      <c r="BB11" s="23" t="s">
        <v>51</v>
      </c>
      <c r="BC11" s="20">
        <f t="shared" si="18"/>
        <v>-110.12588863214083</v>
      </c>
      <c r="BD11" s="20">
        <f t="shared" si="19"/>
        <v>-109.86810113991382</v>
      </c>
      <c r="BE11" s="32">
        <f t="shared" si="25"/>
        <v>-38.85</v>
      </c>
      <c r="BF11" s="32"/>
      <c r="BG11" s="32"/>
      <c r="BH11" s="32"/>
      <c r="BI11" s="20"/>
      <c r="BJ11" s="21"/>
      <c r="BK11" s="29">
        <f t="shared" si="4"/>
        <v>0.85686769826982567</v>
      </c>
      <c r="BL11" s="29">
        <f t="shared" si="20"/>
        <v>-0.4</v>
      </c>
      <c r="BM11" s="44"/>
      <c r="BN11" s="37"/>
      <c r="BO11" s="16"/>
      <c r="BP11" s="20"/>
      <c r="BQ11" s="32"/>
      <c r="BR11" s="32"/>
    </row>
    <row r="12" spans="1:70" ht="12.75">
      <c r="A12" s="5">
        <v>108128.5</v>
      </c>
      <c r="B12" s="8">
        <f t="shared" si="5"/>
        <v>-108.1785</v>
      </c>
      <c r="C12" s="8">
        <f t="shared" si="8"/>
        <v>0.36430000000000007</v>
      </c>
      <c r="D12" s="2">
        <v>-38.44</v>
      </c>
      <c r="F12" s="27"/>
      <c r="G12" s="20">
        <f t="shared" si="9"/>
        <v>-8.2902814929513635</v>
      </c>
      <c r="H12" s="34">
        <f t="shared" si="10"/>
        <v>-8.2807338080540678</v>
      </c>
      <c r="I12" s="32"/>
      <c r="J12" s="32"/>
      <c r="K12" s="32"/>
      <c r="L12" s="32"/>
      <c r="M12" s="20"/>
      <c r="N12" s="21"/>
      <c r="O12" s="29">
        <f t="shared" si="6"/>
        <v>0.93145428495340843</v>
      </c>
      <c r="P12" s="29">
        <f t="shared" si="26"/>
        <v>-1.5699999999999999E-2</v>
      </c>
      <c r="Q12" s="29">
        <f t="shared" si="0"/>
        <v>0.15906102945083198</v>
      </c>
      <c r="R12" s="29">
        <f t="shared" si="11"/>
        <v>1.95E-2</v>
      </c>
      <c r="S12" s="45"/>
      <c r="T12" s="61"/>
      <c r="U12" s="46" t="s">
        <v>99</v>
      </c>
      <c r="V12" s="16"/>
      <c r="W12" s="27"/>
      <c r="X12" s="42">
        <f t="shared" si="1"/>
        <v>-9.8515680061622017</v>
      </c>
      <c r="Y12" s="20">
        <f t="shared" si="12"/>
        <v>-11.880211060854091</v>
      </c>
      <c r="Z12" s="34">
        <f t="shared" si="13"/>
        <v>-11.851568006162202</v>
      </c>
      <c r="AA12" s="32"/>
      <c r="AB12" s="32"/>
      <c r="AC12" s="32"/>
      <c r="AD12" s="32"/>
      <c r="AE12" s="20"/>
      <c r="AF12" s="21"/>
      <c r="AG12" s="29">
        <f t="shared" si="2"/>
        <v>0.76604478593094072</v>
      </c>
      <c r="AH12" s="29">
        <f t="shared" si="14"/>
        <v>0</v>
      </c>
      <c r="AI12" s="45"/>
      <c r="AJ12" s="61"/>
      <c r="AK12" s="48" t="s">
        <v>71</v>
      </c>
      <c r="AL12" s="16"/>
      <c r="AM12" s="27"/>
      <c r="AN12" s="42">
        <f t="shared" si="7"/>
        <v>-50.467419518486622</v>
      </c>
      <c r="AO12" s="20">
        <f t="shared" si="15"/>
        <v>-52.553348682562294</v>
      </c>
      <c r="AP12" s="20">
        <f t="shared" si="16"/>
        <v>-52.467419518486622</v>
      </c>
      <c r="AQ12" s="32">
        <f t="shared" ref="AQ12:AQ75" si="27">AVERAGEIFS(Oxy,KyrBP,"&gt;"&amp;AO12,KyrBP,"&lt;="&amp;AO13)</f>
        <v>-40.33</v>
      </c>
      <c r="AR12" s="32"/>
      <c r="AS12" s="32"/>
      <c r="AT12" s="20"/>
      <c r="AU12" s="20"/>
      <c r="AV12" s="21"/>
      <c r="AW12" s="29">
        <f t="shared" si="3"/>
        <v>0.39634911880276147</v>
      </c>
      <c r="AX12" s="68">
        <f t="shared" si="17"/>
        <v>0.1145</v>
      </c>
      <c r="AY12" s="45"/>
      <c r="AZ12" s="48" t="s">
        <v>69</v>
      </c>
      <c r="BA12" s="16"/>
      <c r="BB12" s="27"/>
      <c r="BC12" s="20">
        <f t="shared" si="18"/>
        <v>-109.61031364768681</v>
      </c>
      <c r="BD12" s="20">
        <f t="shared" si="19"/>
        <v>-109.3525261554598</v>
      </c>
      <c r="BE12" s="32">
        <f t="shared" si="25"/>
        <v>-37.833333333333336</v>
      </c>
      <c r="BF12" s="32"/>
      <c r="BG12" s="32"/>
      <c r="BH12" s="32"/>
      <c r="BI12" s="20"/>
      <c r="BJ12" s="21"/>
      <c r="BK12" s="29">
        <f t="shared" si="4"/>
        <v>0.98777912902143472</v>
      </c>
      <c r="BL12" s="29">
        <f t="shared" si="20"/>
        <v>-0.4</v>
      </c>
      <c r="BM12" s="45"/>
      <c r="BN12" s="37" t="s">
        <v>70</v>
      </c>
      <c r="BO12" s="16"/>
      <c r="BP12" s="20"/>
      <c r="BQ12" s="32"/>
      <c r="BR12" s="32"/>
    </row>
    <row r="13" spans="1:70" ht="12.75">
      <c r="A13" s="5">
        <v>107764.3</v>
      </c>
      <c r="B13" s="8">
        <f t="shared" si="5"/>
        <v>-107.8143</v>
      </c>
      <c r="C13" s="8">
        <f t="shared" si="8"/>
        <v>0.36419999999999675</v>
      </c>
      <c r="D13" s="2">
        <v>-38.630000000000003</v>
      </c>
      <c r="F13" s="23" t="s">
        <v>52</v>
      </c>
      <c r="G13" s="20">
        <f t="shared" si="9"/>
        <v>-8.2711861231567703</v>
      </c>
      <c r="H13" s="34">
        <f t="shared" si="10"/>
        <v>-8.2616384382594745</v>
      </c>
      <c r="I13" s="32"/>
      <c r="J13" s="32"/>
      <c r="K13" s="32"/>
      <c r="L13" s="32"/>
      <c r="M13" s="20"/>
      <c r="N13" s="21"/>
      <c r="O13" s="29">
        <f t="shared" si="6"/>
        <v>-0.78083773620759289</v>
      </c>
      <c r="P13" s="29">
        <f t="shared" si="26"/>
        <v>-1.5699999999999999E-2</v>
      </c>
      <c r="Q13" s="29">
        <f t="shared" si="0"/>
        <v>-0.51275630356499347</v>
      </c>
      <c r="R13" s="29">
        <f t="shared" si="11"/>
        <v>1.95E-2</v>
      </c>
      <c r="S13" s="44"/>
      <c r="T13" s="60"/>
      <c r="U13" s="37" t="s">
        <v>100</v>
      </c>
      <c r="V13" s="16"/>
      <c r="W13" s="23" t="s">
        <v>52</v>
      </c>
      <c r="X13" s="42">
        <f t="shared" si="1"/>
        <v>-9.794281896778422</v>
      </c>
      <c r="Y13" s="20">
        <f t="shared" si="12"/>
        <v>-11.822924951470311</v>
      </c>
      <c r="Z13" s="34">
        <f t="shared" si="13"/>
        <v>-11.794281896778422</v>
      </c>
      <c r="AA13" s="32"/>
      <c r="AB13" s="32"/>
      <c r="AC13" s="32"/>
      <c r="AD13" s="32"/>
      <c r="AE13" s="20"/>
      <c r="AF13" s="21"/>
      <c r="AG13" s="29">
        <f t="shared" si="2"/>
        <v>0.1736487028854575</v>
      </c>
      <c r="AH13" s="29">
        <f t="shared" si="14"/>
        <v>0</v>
      </c>
      <c r="AI13" s="44"/>
      <c r="AJ13" s="60"/>
      <c r="AK13" s="53" t="s">
        <v>74</v>
      </c>
      <c r="AL13" s="16"/>
      <c r="AM13" s="23" t="s">
        <v>52</v>
      </c>
      <c r="AN13" s="42">
        <f t="shared" si="7"/>
        <v>-50.295561190335285</v>
      </c>
      <c r="AO13" s="20">
        <f t="shared" si="15"/>
        <v>-52.381490354410957</v>
      </c>
      <c r="AP13" s="20">
        <f t="shared" si="16"/>
        <v>-52.295561190335285</v>
      </c>
      <c r="AQ13" s="32">
        <f>(AQ12+AQ14)/2</f>
        <v>-39.765000000000001</v>
      </c>
      <c r="AR13" s="32"/>
      <c r="AS13" s="32"/>
      <c r="AT13" s="20"/>
      <c r="AU13" s="20"/>
      <c r="AV13" s="21"/>
      <c r="AW13" s="29">
        <f t="shared" si="3"/>
        <v>-0.28652218255274237</v>
      </c>
      <c r="AX13" s="68">
        <f t="shared" si="17"/>
        <v>0.1145</v>
      </c>
      <c r="AY13" s="44"/>
      <c r="AZ13" s="53" t="s">
        <v>74</v>
      </c>
      <c r="BA13" s="16"/>
      <c r="BB13" s="23" t="s">
        <v>52</v>
      </c>
      <c r="BC13" s="20">
        <f t="shared" si="18"/>
        <v>-109.09473866323279</v>
      </c>
      <c r="BD13" s="20">
        <f t="shared" si="19"/>
        <v>-108.83695117100578</v>
      </c>
      <c r="BE13" s="32">
        <f t="shared" si="25"/>
        <v>-37.739999999999995</v>
      </c>
      <c r="BF13" s="32"/>
      <c r="BG13" s="32"/>
      <c r="BH13" s="32"/>
      <c r="BI13" s="20"/>
      <c r="BJ13" s="21"/>
      <c r="BK13" s="29">
        <f t="shared" si="4"/>
        <v>0.65649772736170564</v>
      </c>
      <c r="BL13" s="29">
        <f t="shared" si="20"/>
        <v>-0.4</v>
      </c>
      <c r="BM13" s="44"/>
      <c r="BN13" s="54" t="s">
        <v>96</v>
      </c>
      <c r="BO13" s="16"/>
      <c r="BP13" s="20"/>
      <c r="BQ13" s="32"/>
      <c r="BR13" s="32"/>
    </row>
    <row r="14" spans="1:70" ht="12.75">
      <c r="A14" s="5">
        <v>107400</v>
      </c>
      <c r="B14" s="8">
        <f t="shared" si="5"/>
        <v>-107.45</v>
      </c>
      <c r="C14" s="8">
        <f t="shared" si="8"/>
        <v>0.36430000000000007</v>
      </c>
      <c r="D14" s="2">
        <v>-38.89</v>
      </c>
      <c r="F14" s="25"/>
      <c r="G14" s="20">
        <f t="shared" si="9"/>
        <v>-8.252090753362177</v>
      </c>
      <c r="H14" s="34">
        <f t="shared" si="10"/>
        <v>-8.2425430684648813</v>
      </c>
      <c r="I14" s="32">
        <f t="shared" ref="I14:I65" si="28">AVERAGEIFS(Oxy,KyrBP,"&gt;"&amp;G14,KyrBP,"&lt;="&amp;G15)</f>
        <v>-36.01</v>
      </c>
      <c r="J14" s="32"/>
      <c r="K14" s="32"/>
      <c r="L14" s="32"/>
      <c r="M14" s="20"/>
      <c r="N14" s="21"/>
      <c r="O14" s="29">
        <f t="shared" si="6"/>
        <v>-0.15061654874587654</v>
      </c>
      <c r="P14" s="29">
        <f t="shared" si="26"/>
        <v>-1.5699999999999999E-2</v>
      </c>
      <c r="Q14" s="29">
        <f t="shared" si="0"/>
        <v>-0.94464926349122402</v>
      </c>
      <c r="R14" s="29">
        <f t="shared" si="11"/>
        <v>1.95E-2</v>
      </c>
      <c r="S14" s="44"/>
      <c r="T14" s="60"/>
      <c r="U14" s="36" t="s">
        <v>101</v>
      </c>
      <c r="V14" s="16"/>
      <c r="W14" s="25"/>
      <c r="X14" s="42">
        <f t="shared" si="1"/>
        <v>-9.7369957873946422</v>
      </c>
      <c r="Y14" s="20">
        <f t="shared" si="12"/>
        <v>-11.765638842086531</v>
      </c>
      <c r="Z14" s="34">
        <f t="shared" si="13"/>
        <v>-11.736995787394642</v>
      </c>
      <c r="AA14" s="32"/>
      <c r="AB14" s="32"/>
      <c r="AC14" s="32"/>
      <c r="AD14" s="32"/>
      <c r="AE14" s="20"/>
      <c r="AF14" s="21"/>
      <c r="AG14" s="29">
        <f t="shared" si="2"/>
        <v>-0.49999953813049741</v>
      </c>
      <c r="AH14" s="29">
        <f t="shared" ref="AH14:AH77" si="29">AH13</f>
        <v>0</v>
      </c>
      <c r="AI14" s="44"/>
      <c r="AJ14" s="60"/>
      <c r="AK14" s="36" t="s">
        <v>111</v>
      </c>
      <c r="AL14" s="16"/>
      <c r="AM14" s="25"/>
      <c r="AN14" s="42">
        <f t="shared" si="7"/>
        <v>-50.123702862183947</v>
      </c>
      <c r="AO14" s="20">
        <f t="shared" si="15"/>
        <v>-52.209632026259619</v>
      </c>
      <c r="AP14" s="20">
        <f t="shared" si="16"/>
        <v>-52.123702862183947</v>
      </c>
      <c r="AQ14" s="32">
        <f t="shared" si="27"/>
        <v>-39.200000000000003</v>
      </c>
      <c r="AR14" s="32"/>
      <c r="AS14" s="32"/>
      <c r="AT14" s="20"/>
      <c r="AU14" s="20"/>
      <c r="AV14" s="21"/>
      <c r="AW14" s="29">
        <f t="shared" si="3"/>
        <v>-0.83532657035246638</v>
      </c>
      <c r="AX14" s="68">
        <f t="shared" ref="AX14:AX77" si="30">AX13</f>
        <v>0.1145</v>
      </c>
      <c r="AY14" s="44"/>
      <c r="AZ14" s="37"/>
      <c r="BA14" s="16"/>
      <c r="BB14" s="25"/>
      <c r="BC14" s="20">
        <f t="shared" si="18"/>
        <v>-108.57916367877877</v>
      </c>
      <c r="BD14" s="20">
        <f t="shared" si="19"/>
        <v>-108.32137618655176</v>
      </c>
      <c r="BE14" s="32">
        <f t="shared" si="25"/>
        <v>-37.965000000000003</v>
      </c>
      <c r="BF14" s="32"/>
      <c r="BG14" s="32"/>
      <c r="BH14" s="32"/>
      <c r="BI14" s="20"/>
      <c r="BJ14" s="21"/>
      <c r="BK14" s="29">
        <f t="shared" si="4"/>
        <v>1.803374290992733E-2</v>
      </c>
      <c r="BL14" s="29">
        <f t="shared" si="20"/>
        <v>-0.4</v>
      </c>
      <c r="BM14" s="44"/>
      <c r="BN14" s="37"/>
      <c r="BO14" s="16"/>
      <c r="BP14" s="20"/>
      <c r="BQ14" s="32"/>
      <c r="BR14" s="32"/>
    </row>
    <row r="15" spans="1:70" ht="12.75">
      <c r="A15" s="5">
        <v>107036.8</v>
      </c>
      <c r="B15" s="8">
        <f t="shared" si="5"/>
        <v>-107.0868</v>
      </c>
      <c r="C15" s="8">
        <f t="shared" si="8"/>
        <v>0.36320000000000618</v>
      </c>
      <c r="D15" s="2">
        <v>-38.78</v>
      </c>
      <c r="F15" s="12"/>
      <c r="G15" s="20">
        <f t="shared" si="9"/>
        <v>-8.2329953835675838</v>
      </c>
      <c r="H15" s="34">
        <f t="shared" si="10"/>
        <v>-8.223447698670288</v>
      </c>
      <c r="I15" s="32">
        <f t="shared" si="28"/>
        <v>-36.19</v>
      </c>
      <c r="J15" s="32"/>
      <c r="K15" s="32"/>
      <c r="L15" s="32"/>
      <c r="M15" s="20"/>
      <c r="N15" s="21"/>
      <c r="O15" s="29">
        <f t="shared" si="6"/>
        <v>0.93145428495341631</v>
      </c>
      <c r="P15" s="29">
        <f t="shared" si="26"/>
        <v>-1.5699999999999999E-2</v>
      </c>
      <c r="Q15" s="29">
        <f t="shared" si="0"/>
        <v>-0.93453033442277944</v>
      </c>
      <c r="R15" s="29">
        <f t="shared" si="11"/>
        <v>1.95E-2</v>
      </c>
      <c r="S15" s="44"/>
      <c r="T15" s="60"/>
      <c r="U15" s="37" t="s">
        <v>88</v>
      </c>
      <c r="V15" s="16"/>
      <c r="W15" s="12"/>
      <c r="X15" s="42">
        <f t="shared" si="1"/>
        <v>-9.6797096780108625</v>
      </c>
      <c r="Y15" s="20">
        <f t="shared" si="12"/>
        <v>-11.708352732702751</v>
      </c>
      <c r="Z15" s="34">
        <f t="shared" si="13"/>
        <v>-11.679709678010862</v>
      </c>
      <c r="AA15" s="32">
        <f t="shared" ref="AA15:AA68" si="31">AVERAGEIFS(Oxy,KyrBP,"&gt;"&amp;Y15,KyrBP,"&lt;="&amp;Y16)</f>
        <v>-39.504999999999995</v>
      </c>
      <c r="AB15" s="32"/>
      <c r="AC15" s="32"/>
      <c r="AD15" s="32"/>
      <c r="AE15" s="20"/>
      <c r="AF15" s="21"/>
      <c r="AG15" s="29">
        <f t="shared" si="2"/>
        <v>-0.9396924383792854</v>
      </c>
      <c r="AH15" s="29">
        <f t="shared" si="29"/>
        <v>0</v>
      </c>
      <c r="AK15" s="48" t="s">
        <v>88</v>
      </c>
      <c r="AL15" s="16"/>
      <c r="AM15" s="12"/>
      <c r="AN15" s="42">
        <f t="shared" si="7"/>
        <v>-49.95184453403261</v>
      </c>
      <c r="AO15" s="20">
        <f t="shared" si="15"/>
        <v>-52.037773698108282</v>
      </c>
      <c r="AP15" s="20">
        <f t="shared" si="16"/>
        <v>-51.95184453403261</v>
      </c>
      <c r="AQ15" s="32">
        <f t="shared" si="27"/>
        <v>-37.22</v>
      </c>
      <c r="AR15" s="32"/>
      <c r="AS15" s="32"/>
      <c r="AT15" s="20"/>
      <c r="AU15" s="20"/>
      <c r="AV15" s="21"/>
      <c r="AW15" s="29">
        <f t="shared" si="3"/>
        <v>-0.99327237226355569</v>
      </c>
      <c r="AX15" s="68">
        <f t="shared" si="30"/>
        <v>0.1145</v>
      </c>
      <c r="AY15" s="29"/>
      <c r="AZ15" s="36" t="s">
        <v>116</v>
      </c>
      <c r="BA15" s="16"/>
      <c r="BB15" s="12"/>
      <c r="BC15" s="20">
        <f t="shared" si="18"/>
        <v>-108.06358869432475</v>
      </c>
      <c r="BD15" s="20">
        <f t="shared" si="19"/>
        <v>-107.80580120209774</v>
      </c>
      <c r="BE15" s="32">
        <f t="shared" si="25"/>
        <v>-38.630000000000003</v>
      </c>
      <c r="BF15" s="32"/>
      <c r="BG15" s="32"/>
      <c r="BH15" s="32"/>
      <c r="BI15" s="20"/>
      <c r="BJ15" s="21"/>
      <c r="BK15" s="29">
        <f t="shared" si="4"/>
        <v>-0.62886843027213313</v>
      </c>
      <c r="BL15" s="29">
        <f t="shared" ref="BL15:BL78" si="32">BL14</f>
        <v>-0.4</v>
      </c>
      <c r="BM15" s="29"/>
      <c r="BN15" s="36" t="s">
        <v>119</v>
      </c>
      <c r="BO15" s="16"/>
      <c r="BP15" s="20"/>
      <c r="BQ15" s="32"/>
      <c r="BR15" s="32"/>
    </row>
    <row r="16" spans="1:70" ht="12.75">
      <c r="A16" s="5">
        <v>106673.5</v>
      </c>
      <c r="B16" s="8">
        <f t="shared" si="5"/>
        <v>-106.7235</v>
      </c>
      <c r="C16" s="8">
        <f t="shared" si="8"/>
        <v>0.36329999999999529</v>
      </c>
      <c r="D16" s="2">
        <v>-38.229999999999997</v>
      </c>
      <c r="F16" s="14" t="s">
        <v>53</v>
      </c>
      <c r="G16" s="20">
        <f t="shared" si="9"/>
        <v>-8.2139000137729905</v>
      </c>
      <c r="H16" s="34">
        <f t="shared" si="10"/>
        <v>-8.2043523288756948</v>
      </c>
      <c r="I16" s="32">
        <f t="shared" si="28"/>
        <v>-35.35</v>
      </c>
      <c r="J16" s="32"/>
      <c r="K16" s="32"/>
      <c r="L16" s="32"/>
      <c r="M16" s="20"/>
      <c r="N16" s="21"/>
      <c r="O16" s="29">
        <f t="shared" si="6"/>
        <v>-0.78083773620757946</v>
      </c>
      <c r="P16" s="29">
        <f t="shared" si="26"/>
        <v>-1.5699999999999999E-2</v>
      </c>
      <c r="Q16" s="29">
        <f t="shared" si="0"/>
        <v>-0.48713427573015616</v>
      </c>
      <c r="R16" s="29">
        <f t="shared" si="11"/>
        <v>1.95E-2</v>
      </c>
      <c r="U16" s="58" t="s">
        <v>97</v>
      </c>
      <c r="V16" s="16"/>
      <c r="W16" s="14" t="s">
        <v>53</v>
      </c>
      <c r="X16" s="42">
        <f t="shared" si="1"/>
        <v>-9.6224235686270827</v>
      </c>
      <c r="Y16" s="20">
        <f t="shared" si="12"/>
        <v>-11.651066623318972</v>
      </c>
      <c r="Z16" s="34">
        <f t="shared" si="13"/>
        <v>-11.622423568627083</v>
      </c>
      <c r="AA16" s="32">
        <f t="shared" si="31"/>
        <v>-36.54</v>
      </c>
      <c r="AB16" s="32"/>
      <c r="AC16" s="32"/>
      <c r="AD16" s="32"/>
      <c r="AE16" s="20"/>
      <c r="AF16" s="21"/>
      <c r="AG16" s="29">
        <f t="shared" si="2"/>
        <v>-0.93969280319226922</v>
      </c>
      <c r="AH16" s="29">
        <f t="shared" si="29"/>
        <v>0</v>
      </c>
      <c r="AK16" s="48" t="s">
        <v>110</v>
      </c>
      <c r="AL16" s="16"/>
      <c r="AM16" s="14" t="s">
        <v>53</v>
      </c>
      <c r="AN16" s="42">
        <f t="shared" si="7"/>
        <v>-49.779986205881272</v>
      </c>
      <c r="AO16" s="20">
        <f t="shared" si="15"/>
        <v>-51.865915369956944</v>
      </c>
      <c r="AP16" s="20">
        <f t="shared" si="16"/>
        <v>-51.779986205881272</v>
      </c>
      <c r="AQ16" s="32">
        <f t="shared" si="27"/>
        <v>-37.43</v>
      </c>
      <c r="AR16" s="32"/>
      <c r="AS16" s="32"/>
      <c r="AT16" s="20"/>
      <c r="AU16" s="20"/>
      <c r="AV16" s="21"/>
      <c r="AW16" s="29">
        <f t="shared" si="3"/>
        <v>-0.6864549921997356</v>
      </c>
      <c r="AX16" s="68">
        <f t="shared" si="30"/>
        <v>0.1145</v>
      </c>
      <c r="AZ16" s="65" t="s">
        <v>117</v>
      </c>
      <c r="BA16" s="16"/>
      <c r="BB16" s="14" t="s">
        <v>53</v>
      </c>
      <c r="BC16" s="20">
        <f t="shared" si="18"/>
        <v>-107.54801370987073</v>
      </c>
      <c r="BD16" s="20">
        <f t="shared" si="19"/>
        <v>-107.29022621764372</v>
      </c>
      <c r="BE16" s="32">
        <f t="shared" si="25"/>
        <v>-38.835000000000001</v>
      </c>
      <c r="BF16" s="32"/>
      <c r="BG16" s="32"/>
      <c r="BH16" s="32"/>
      <c r="BI16" s="20"/>
      <c r="BJ16" s="21"/>
      <c r="BK16" s="29">
        <f t="shared" si="4"/>
        <v>-0.98151607583579459</v>
      </c>
      <c r="BL16" s="29">
        <f t="shared" si="32"/>
        <v>-0.4</v>
      </c>
      <c r="BM16" s="43"/>
      <c r="BN16" s="36" t="s">
        <v>120</v>
      </c>
      <c r="BO16" s="16"/>
      <c r="BP16" s="20"/>
      <c r="BQ16" s="32"/>
      <c r="BR16" s="32"/>
    </row>
    <row r="17" spans="1:70" ht="12.75">
      <c r="A17" s="5">
        <v>106310.3</v>
      </c>
      <c r="B17" s="8">
        <f t="shared" si="5"/>
        <v>-106.36030000000001</v>
      </c>
      <c r="C17" s="8">
        <f t="shared" si="8"/>
        <v>0.36319999999999197</v>
      </c>
      <c r="D17" s="2">
        <v>-38.42</v>
      </c>
      <c r="F17" s="25">
        <f>COUNTA(F24:F5000)</f>
        <v>0</v>
      </c>
      <c r="G17" s="20">
        <f t="shared" si="9"/>
        <v>-8.1948046439783973</v>
      </c>
      <c r="H17" s="34">
        <f t="shared" si="10"/>
        <v>-8.1852569590811015</v>
      </c>
      <c r="I17" s="32">
        <f t="shared" si="28"/>
        <v>-34.92</v>
      </c>
      <c r="J17" s="32"/>
      <c r="K17" s="32"/>
      <c r="L17" s="32"/>
      <c r="M17" s="20"/>
      <c r="N17" s="21"/>
      <c r="O17" s="29">
        <f t="shared" ref="O17:O80" si="33" xml:space="preserve"> SIN((2*PI()*(H17+P17)/0.0572861093837796) + 0.840686201)</f>
        <v>-0.15061654874578545</v>
      </c>
      <c r="P17" s="29">
        <f t="shared" si="26"/>
        <v>-1.5699999999999999E-2</v>
      </c>
      <c r="Q17" s="29">
        <f t="shared" si="0"/>
        <v>0.18819732447102167</v>
      </c>
      <c r="R17" s="29">
        <f t="shared" si="11"/>
        <v>1.95E-2</v>
      </c>
      <c r="U17" s="50"/>
      <c r="V17" s="16"/>
      <c r="W17" s="25">
        <f>COUNTA(W24:W5000)</f>
        <v>0</v>
      </c>
      <c r="X17" s="42">
        <f t="shared" si="1"/>
        <v>-9.5651374592433029</v>
      </c>
      <c r="Y17" s="20">
        <f t="shared" si="12"/>
        <v>-11.593780513935192</v>
      </c>
      <c r="Z17" s="34">
        <f t="shared" si="13"/>
        <v>-11.565137459243303</v>
      </c>
      <c r="AA17" s="32">
        <f t="shared" si="31"/>
        <v>-36.515000000000001</v>
      </c>
      <c r="AB17" s="32"/>
      <c r="AC17" s="32"/>
      <c r="AD17" s="32"/>
      <c r="AE17" s="20"/>
      <c r="AF17" s="21"/>
      <c r="AG17" s="29">
        <f t="shared" si="2"/>
        <v>-0.50000046186937486</v>
      </c>
      <c r="AH17" s="29">
        <f t="shared" si="29"/>
        <v>0</v>
      </c>
      <c r="AL17" s="16"/>
      <c r="AM17" s="25">
        <f>COUNTA(AM24:AM5000)</f>
        <v>2</v>
      </c>
      <c r="AN17" s="42">
        <f t="shared" si="7"/>
        <v>-49.608127877729935</v>
      </c>
      <c r="AO17" s="20">
        <f t="shared" si="15"/>
        <v>-51.694057041805607</v>
      </c>
      <c r="AP17" s="20">
        <f t="shared" si="16"/>
        <v>-51.608127877729935</v>
      </c>
      <c r="AQ17" s="32">
        <f t="shared" si="27"/>
        <v>-36.79</v>
      </c>
      <c r="AR17" s="32"/>
      <c r="AS17" s="32"/>
      <c r="AT17" s="20"/>
      <c r="AU17" s="20"/>
      <c r="AV17" s="21"/>
      <c r="AW17" s="29">
        <f t="shared" si="3"/>
        <v>-5.843769218823866E-2</v>
      </c>
      <c r="AX17" s="68">
        <f t="shared" si="30"/>
        <v>0.1145</v>
      </c>
      <c r="BA17" s="16"/>
      <c r="BB17" s="25">
        <f>COUNTA(BB24:BB5000)</f>
        <v>0</v>
      </c>
      <c r="BC17" s="20">
        <f t="shared" si="18"/>
        <v>-107.03243872541671</v>
      </c>
      <c r="BD17" s="20">
        <f t="shared" si="19"/>
        <v>-106.7746512331897</v>
      </c>
      <c r="BE17" s="32">
        <f t="shared" si="25"/>
        <v>-38.229999999999997</v>
      </c>
      <c r="BF17" s="32"/>
      <c r="BG17" s="32"/>
      <c r="BH17" s="32"/>
      <c r="BI17" s="20"/>
      <c r="BJ17" s="21"/>
      <c r="BK17" s="29">
        <f t="shared" si="4"/>
        <v>-0.87490144117975333</v>
      </c>
      <c r="BL17" s="29">
        <f t="shared" si="32"/>
        <v>-0.4</v>
      </c>
      <c r="BO17" s="16"/>
      <c r="BP17" s="20"/>
      <c r="BQ17" s="32"/>
      <c r="BR17" s="32"/>
    </row>
    <row r="18" spans="1:70" ht="12.75">
      <c r="A18" s="5">
        <v>105947</v>
      </c>
      <c r="B18" s="8">
        <f t="shared" si="5"/>
        <v>-105.997</v>
      </c>
      <c r="C18" s="8">
        <f t="shared" si="8"/>
        <v>0.3633000000000095</v>
      </c>
      <c r="D18" s="2">
        <v>-38.229999999999997</v>
      </c>
      <c r="F18" s="23"/>
      <c r="G18" s="20">
        <f t="shared" si="9"/>
        <v>-8.175709274183804</v>
      </c>
      <c r="H18" s="56">
        <f t="shared" si="10"/>
        <v>-8.1661615892865083</v>
      </c>
      <c r="I18" s="32">
        <f t="shared" si="28"/>
        <v>-35.270000000000003</v>
      </c>
      <c r="J18" s="32">
        <f>AVERAGE(I17:I19)</f>
        <v>-34.973333333333329</v>
      </c>
      <c r="K18" s="32">
        <f t="shared" ref="K18" si="34">AVERAGE(I14:I22)</f>
        <v>-35.286111111111111</v>
      </c>
      <c r="L18" s="32">
        <f>J18-I18</f>
        <v>0.29666666666667396</v>
      </c>
      <c r="M18" s="64">
        <f>K18-I18</f>
        <v>-1.6111111111108301E-2</v>
      </c>
      <c r="N18" s="21"/>
      <c r="O18" s="29">
        <f t="shared" si="33"/>
        <v>0.93145428495338278</v>
      </c>
      <c r="P18" s="29">
        <f t="shared" si="26"/>
        <v>-1.5699999999999999E-2</v>
      </c>
      <c r="Q18" s="29">
        <f t="shared" si="0"/>
        <v>0.77546930497193056</v>
      </c>
      <c r="R18" s="29">
        <f t="shared" si="11"/>
        <v>1.95E-2</v>
      </c>
      <c r="U18" s="57" t="s">
        <v>89</v>
      </c>
      <c r="V18" s="16"/>
      <c r="W18" s="23"/>
      <c r="X18" s="42">
        <f t="shared" si="1"/>
        <v>-9.5078513498595232</v>
      </c>
      <c r="Y18" s="20">
        <f t="shared" si="12"/>
        <v>-11.536494404551412</v>
      </c>
      <c r="Z18" s="34">
        <f t="shared" si="13"/>
        <v>-11.507851349859523</v>
      </c>
      <c r="AA18" s="32">
        <f t="shared" si="31"/>
        <v>-37.08</v>
      </c>
      <c r="AB18" s="32"/>
      <c r="AC18" s="32"/>
      <c r="AD18" s="32"/>
      <c r="AE18" s="64"/>
      <c r="AF18" s="21"/>
      <c r="AG18" s="29">
        <f t="shared" si="2"/>
        <v>0.17364765244836378</v>
      </c>
      <c r="AH18" s="29">
        <f t="shared" si="29"/>
        <v>0</v>
      </c>
      <c r="AK18" s="51" t="s">
        <v>113</v>
      </c>
      <c r="AL18" s="16"/>
      <c r="AM18" s="23"/>
      <c r="AN18" s="42">
        <f t="shared" si="7"/>
        <v>-49.436269549578597</v>
      </c>
      <c r="AO18" s="20">
        <f t="shared" si="15"/>
        <v>-51.522198713654269</v>
      </c>
      <c r="AP18" s="20">
        <f t="shared" si="16"/>
        <v>-51.436269549578597</v>
      </c>
      <c r="AQ18" s="32">
        <f t="shared" si="27"/>
        <v>-37.369999999999997</v>
      </c>
      <c r="AR18" s="32"/>
      <c r="AS18" s="32"/>
      <c r="AT18" s="20"/>
      <c r="AU18" s="64"/>
      <c r="AV18" s="21"/>
      <c r="AW18" s="29">
        <f t="shared" si="3"/>
        <v>0.59692325346073938</v>
      </c>
      <c r="AX18" s="68">
        <f t="shared" si="30"/>
        <v>0.1145</v>
      </c>
      <c r="AZ18" s="48" t="s">
        <v>88</v>
      </c>
      <c r="BA18" s="16"/>
      <c r="BB18" s="23"/>
      <c r="BC18" s="20">
        <f t="shared" si="18"/>
        <v>-106.51686374096269</v>
      </c>
      <c r="BD18" s="20">
        <f t="shared" si="19"/>
        <v>-106.25907624873568</v>
      </c>
      <c r="BE18" s="32">
        <f t="shared" si="25"/>
        <v>-38.42</v>
      </c>
      <c r="BF18" s="32"/>
      <c r="BG18" s="32"/>
      <c r="BH18" s="32"/>
      <c r="BI18" s="64"/>
      <c r="BJ18" s="21"/>
      <c r="BK18" s="29">
        <f t="shared" si="4"/>
        <v>-0.35891069874926673</v>
      </c>
      <c r="BL18" s="29">
        <f t="shared" si="32"/>
        <v>-0.4</v>
      </c>
      <c r="BN18" s="48" t="s">
        <v>88</v>
      </c>
      <c r="BO18" s="16"/>
      <c r="BP18" s="20"/>
      <c r="BQ18" s="32"/>
      <c r="BR18" s="32"/>
    </row>
    <row r="19" spans="1:70" ht="12.75">
      <c r="A19" s="5">
        <v>105584</v>
      </c>
      <c r="B19" s="8">
        <f t="shared" si="5"/>
        <v>-105.634</v>
      </c>
      <c r="C19" s="8">
        <f t="shared" si="8"/>
        <v>0.36299999999999955</v>
      </c>
      <c r="D19" s="2">
        <v>-37.78</v>
      </c>
      <c r="F19" s="23" t="s">
        <v>54</v>
      </c>
      <c r="G19" s="20">
        <f t="shared" si="9"/>
        <v>-8.1566139043892107</v>
      </c>
      <c r="H19" s="34">
        <f t="shared" si="10"/>
        <v>-8.147066219491915</v>
      </c>
      <c r="I19" s="32">
        <f t="shared" si="28"/>
        <v>-34.729999999999997</v>
      </c>
      <c r="J19" s="32">
        <f t="shared" ref="J19:J82" si="35">AVERAGE(I18:I20)</f>
        <v>-35.050000000000004</v>
      </c>
      <c r="K19" s="32">
        <f t="shared" ref="K19:K82" si="36">AVERAGE(I15:I23)</f>
        <v>-35.117222222222225</v>
      </c>
      <c r="L19" s="32">
        <f t="shared" ref="L19:L82" si="37">J19-I19</f>
        <v>-0.32000000000000739</v>
      </c>
      <c r="M19" s="64">
        <f t="shared" ref="M19:M82" si="38">K19-I19</f>
        <v>-0.38722222222222769</v>
      </c>
      <c r="N19" s="21"/>
      <c r="O19" s="29">
        <f t="shared" si="33"/>
        <v>-0.78083773620763697</v>
      </c>
      <c r="P19" s="29">
        <f t="shared" si="26"/>
        <v>-1.5699999999999999E-2</v>
      </c>
      <c r="Q19" s="29">
        <f t="shared" si="0"/>
        <v>0.99989057929515957</v>
      </c>
      <c r="R19" s="29">
        <f t="shared" si="11"/>
        <v>1.95E-2</v>
      </c>
      <c r="U19" s="57" t="s">
        <v>98</v>
      </c>
      <c r="V19" s="16"/>
      <c r="W19" s="23" t="s">
        <v>54</v>
      </c>
      <c r="X19" s="42">
        <f t="shared" si="1"/>
        <v>-9.4505652404757434</v>
      </c>
      <c r="Y19" s="20">
        <f t="shared" si="12"/>
        <v>-11.479208295167632</v>
      </c>
      <c r="Z19" s="56">
        <f t="shared" si="13"/>
        <v>-11.450565240475743</v>
      </c>
      <c r="AA19" s="32">
        <f t="shared" si="31"/>
        <v>-37.049999999999997</v>
      </c>
      <c r="AB19" s="32">
        <f t="shared" ref="AB19:AB82" si="39">AVERAGE(AA18:AA20)</f>
        <v>-37.426666666666669</v>
      </c>
      <c r="AC19" s="32">
        <f t="shared" ref="AC19:AC21" si="40">AVERAGE(AA15:AA23)</f>
        <v>-37.136666666666663</v>
      </c>
      <c r="AD19" s="32">
        <f t="shared" ref="AD19:AD21" si="41">AB19-AA19</f>
        <v>-0.37666666666667226</v>
      </c>
      <c r="AE19" s="64">
        <f t="shared" ref="AE19:AE21" si="42">AC19-AA19</f>
        <v>-8.6666666666666003E-2</v>
      </c>
      <c r="AF19" s="21"/>
      <c r="AG19" s="29">
        <f t="shared" si="2"/>
        <v>0.16266895032807566</v>
      </c>
      <c r="AH19" s="29">
        <v>-5.8200000000000002E-2</v>
      </c>
      <c r="AI19" s="29"/>
      <c r="AJ19" s="29"/>
      <c r="AK19" s="52" t="s">
        <v>109</v>
      </c>
      <c r="AL19" s="16"/>
      <c r="AM19" s="23" t="s">
        <v>54</v>
      </c>
      <c r="AN19" s="42">
        <f t="shared" si="7"/>
        <v>-49.26441122142726</v>
      </c>
      <c r="AO19" s="20">
        <f t="shared" si="15"/>
        <v>-51.350340385502932</v>
      </c>
      <c r="AP19" s="62">
        <f t="shared" si="16"/>
        <v>-51.26441122142726</v>
      </c>
      <c r="AQ19" s="32">
        <f t="shared" si="27"/>
        <v>-37.11</v>
      </c>
      <c r="AR19" s="32">
        <f t="shared" ref="AR19:AR82" si="43">AVERAGE(AQ18:AQ20)</f>
        <v>-37.309999999999995</v>
      </c>
      <c r="AS19" s="32">
        <f t="shared" ref="AS19:AS21" si="44">AVERAGE(AQ15:AQ23)</f>
        <v>-37.334444444444443</v>
      </c>
      <c r="AT19" s="20">
        <f>AS19-AR19</f>
        <v>-2.4444444444448266E-2</v>
      </c>
      <c r="AU19" s="64">
        <f t="shared" ref="AU19:AU21" si="45">AS19-AQ19</f>
        <v>-0.224444444444444</v>
      </c>
      <c r="AV19" s="21"/>
      <c r="AW19" s="29">
        <f t="shared" si="3"/>
        <v>0.97297717475245815</v>
      </c>
      <c r="AX19" s="68">
        <f t="shared" si="30"/>
        <v>0.1145</v>
      </c>
      <c r="AZ19" s="48" t="s">
        <v>118</v>
      </c>
      <c r="BA19" s="16"/>
      <c r="BB19" s="23" t="s">
        <v>54</v>
      </c>
      <c r="BC19" s="20">
        <f t="shared" si="18"/>
        <v>-106.00128875650867</v>
      </c>
      <c r="BD19" s="62">
        <f t="shared" si="19"/>
        <v>-105.74350126428166</v>
      </c>
      <c r="BE19" s="32">
        <f t="shared" si="25"/>
        <v>-38.004999999999995</v>
      </c>
      <c r="BF19" s="32">
        <f t="shared" ref="BF19:BF82" si="46">AVERAGE(BE18:BE20)</f>
        <v>-37.611666666666665</v>
      </c>
      <c r="BG19" s="32">
        <f t="shared" ref="BG19:BG22" si="47">AVERAGE(BE15:BE23)</f>
        <v>-37.953888888888883</v>
      </c>
      <c r="BH19" s="32">
        <f t="shared" ref="BH19:BH22" si="48">BF19-BE19</f>
        <v>0.39333333333333087</v>
      </c>
      <c r="BI19" s="20">
        <f t="shared" ref="BI19:BI22" si="49">BG19-BE19</f>
        <v>5.1111111111111995E-2</v>
      </c>
      <c r="BJ19" s="21"/>
      <c r="BK19" s="29">
        <f t="shared" si="4"/>
        <v>0.32501834847408195</v>
      </c>
      <c r="BL19" s="29">
        <f t="shared" si="32"/>
        <v>-0.4</v>
      </c>
      <c r="BN19" s="48" t="s">
        <v>121</v>
      </c>
      <c r="BO19" s="16"/>
      <c r="BP19" s="20"/>
      <c r="BQ19" s="32"/>
      <c r="BR19" s="32"/>
    </row>
    <row r="20" spans="1:70" ht="12.75">
      <c r="A20" s="5">
        <v>105221</v>
      </c>
      <c r="B20" s="8">
        <f t="shared" si="5"/>
        <v>-105.271</v>
      </c>
      <c r="C20" s="8">
        <f t="shared" si="8"/>
        <v>0.36299999999999955</v>
      </c>
      <c r="D20" s="2">
        <v>-36.409999999999997</v>
      </c>
      <c r="F20" s="25">
        <f>COUNT(I2:I5000)</f>
        <v>432</v>
      </c>
      <c r="G20" s="20">
        <f t="shared" si="9"/>
        <v>-8.1375185345946175</v>
      </c>
      <c r="H20" s="34">
        <f t="shared" si="10"/>
        <v>-8.1279708496973218</v>
      </c>
      <c r="I20" s="32">
        <f t="shared" si="28"/>
        <v>-35.15</v>
      </c>
      <c r="J20" s="32">
        <f t="shared" si="35"/>
        <v>-34.883333333333333</v>
      </c>
      <c r="K20" s="32">
        <f t="shared" si="36"/>
        <v>-34.937222222222225</v>
      </c>
      <c r="L20" s="32">
        <f t="shared" si="37"/>
        <v>0.26666666666666572</v>
      </c>
      <c r="M20" s="64">
        <f t="shared" si="38"/>
        <v>0.21277777777777374</v>
      </c>
      <c r="N20" s="21"/>
      <c r="O20" s="29">
        <f t="shared" si="33"/>
        <v>-0.15061654874569438</v>
      </c>
      <c r="P20" s="29">
        <f t="shared" si="26"/>
        <v>-1.5699999999999999E-2</v>
      </c>
      <c r="Q20" s="29">
        <f t="shared" si="0"/>
        <v>0.75645193902019847</v>
      </c>
      <c r="R20" s="29">
        <f t="shared" si="11"/>
        <v>1.95E-2</v>
      </c>
      <c r="S20" s="45"/>
      <c r="T20" s="61"/>
      <c r="U20" s="51"/>
      <c r="V20" s="16"/>
      <c r="W20" s="25">
        <f>COUNT(AA2:AA5000)</f>
        <v>205</v>
      </c>
      <c r="X20" s="42">
        <f t="shared" si="1"/>
        <v>-9.3932791310919637</v>
      </c>
      <c r="Y20" s="20">
        <f t="shared" si="12"/>
        <v>-11.421922185783853</v>
      </c>
      <c r="Z20" s="34">
        <f t="shared" si="13"/>
        <v>-11.393279131091964</v>
      </c>
      <c r="AA20" s="32">
        <f t="shared" si="31"/>
        <v>-38.15</v>
      </c>
      <c r="AB20" s="32">
        <f t="shared" si="39"/>
        <v>-37.335000000000001</v>
      </c>
      <c r="AC20" s="32">
        <f t="shared" si="40"/>
        <v>-36.834444444444443</v>
      </c>
      <c r="AD20" s="32">
        <f t="shared" si="41"/>
        <v>0.81499999999999773</v>
      </c>
      <c r="AE20" s="64">
        <f t="shared" si="42"/>
        <v>1.3155555555555551</v>
      </c>
      <c r="AF20" s="21"/>
      <c r="AG20" s="29">
        <f t="shared" si="2"/>
        <v>0.75883777702529809</v>
      </c>
      <c r="AH20" s="29">
        <f t="shared" si="29"/>
        <v>-5.8200000000000002E-2</v>
      </c>
      <c r="AI20" s="29"/>
      <c r="AJ20" s="29"/>
      <c r="AL20" s="16"/>
      <c r="AM20" s="25">
        <f>COUNT(AQ2:AQ5000)</f>
        <v>306</v>
      </c>
      <c r="AN20" s="42">
        <f t="shared" si="7"/>
        <v>-49.092552893275922</v>
      </c>
      <c r="AO20" s="20">
        <f t="shared" si="15"/>
        <v>-51.178482057351594</v>
      </c>
      <c r="AP20" s="20">
        <f t="shared" si="16"/>
        <v>-51.092552893275922</v>
      </c>
      <c r="AQ20" s="32">
        <f t="shared" si="27"/>
        <v>-37.450000000000003</v>
      </c>
      <c r="AR20" s="32">
        <f t="shared" si="43"/>
        <v>-37.443333333333335</v>
      </c>
      <c r="AS20" s="32">
        <f t="shared" si="44"/>
        <v>-37.413333333333327</v>
      </c>
      <c r="AT20" s="20">
        <f t="shared" ref="AT20:AT83" si="50">AS20-AR20</f>
        <v>3.0000000000008242E-2</v>
      </c>
      <c r="AU20" s="64">
        <f t="shared" si="45"/>
        <v>3.6666666666675951E-2</v>
      </c>
      <c r="AV20" s="21"/>
      <c r="AW20" s="29">
        <f t="shared" si="3"/>
        <v>0.8937642625407034</v>
      </c>
      <c r="AX20" s="68">
        <f t="shared" si="30"/>
        <v>0.1145</v>
      </c>
      <c r="AY20" s="29"/>
      <c r="AZ20" s="51"/>
      <c r="BA20" s="16"/>
      <c r="BB20" s="25">
        <f>COUNT(BE2:BE5000)</f>
        <v>216</v>
      </c>
      <c r="BC20" s="20">
        <f t="shared" si="18"/>
        <v>-105.48571377205465</v>
      </c>
      <c r="BD20" s="20">
        <f t="shared" si="19"/>
        <v>-105.22792627982764</v>
      </c>
      <c r="BE20" s="32">
        <f t="shared" si="25"/>
        <v>-36.409999999999997</v>
      </c>
      <c r="BF20" s="32">
        <f t="shared" si="46"/>
        <v>-37.176666666666662</v>
      </c>
      <c r="BG20" s="32">
        <f t="shared" si="47"/>
        <v>-37.941666666666663</v>
      </c>
      <c r="BH20" s="32">
        <f t="shared" si="48"/>
        <v>-0.76666666666666572</v>
      </c>
      <c r="BI20" s="20">
        <f t="shared" si="49"/>
        <v>-1.5316666666666663</v>
      </c>
      <c r="BJ20" s="21"/>
      <c r="BK20" s="29">
        <f t="shared" si="4"/>
        <v>0.85686769826984377</v>
      </c>
      <c r="BL20" s="29">
        <f t="shared" si="32"/>
        <v>-0.4</v>
      </c>
      <c r="BN20" s="51"/>
      <c r="BO20" s="16"/>
      <c r="BP20" s="20"/>
      <c r="BQ20" s="32"/>
      <c r="BR20" s="32"/>
    </row>
    <row r="21" spans="1:70" ht="12.75">
      <c r="A21" s="5">
        <v>104858</v>
      </c>
      <c r="B21" s="8">
        <f t="shared" si="5"/>
        <v>-104.908</v>
      </c>
      <c r="C21" s="8">
        <f t="shared" si="8"/>
        <v>0.36299999999999955</v>
      </c>
      <c r="D21" s="2">
        <v>-37.33</v>
      </c>
      <c r="F21" s="23"/>
      <c r="G21" s="20">
        <f t="shared" si="9"/>
        <v>-8.1184231648000242</v>
      </c>
      <c r="H21" s="34">
        <f t="shared" si="10"/>
        <v>-8.1088754799027285</v>
      </c>
      <c r="I21" s="32">
        <f t="shared" si="28"/>
        <v>-34.770000000000003</v>
      </c>
      <c r="J21" s="32">
        <f t="shared" si="35"/>
        <v>-35.035000000000004</v>
      </c>
      <c r="K21" s="32">
        <f t="shared" si="36"/>
        <v>-34.820555555555558</v>
      </c>
      <c r="L21" s="32">
        <f t="shared" si="37"/>
        <v>-0.26500000000000057</v>
      </c>
      <c r="M21" s="64">
        <f t="shared" si="38"/>
        <v>-5.0555555555554577E-2</v>
      </c>
      <c r="N21" s="21"/>
      <c r="O21" s="29">
        <f t="shared" si="33"/>
        <v>0.93145428495339067</v>
      </c>
      <c r="P21" s="29">
        <f t="shared" si="26"/>
        <v>-1.5699999999999999E-2</v>
      </c>
      <c r="Q21" s="29">
        <f t="shared" si="0"/>
        <v>0.15906102945085326</v>
      </c>
      <c r="R21" s="29">
        <f t="shared" si="11"/>
        <v>1.95E-2</v>
      </c>
      <c r="S21" s="44"/>
      <c r="T21" s="60"/>
      <c r="U21" s="52"/>
      <c r="V21" s="16"/>
      <c r="W21" s="23"/>
      <c r="X21" s="42">
        <f t="shared" si="1"/>
        <v>-9.3359930217081839</v>
      </c>
      <c r="Y21" s="20">
        <f t="shared" si="12"/>
        <v>-11.364636076400073</v>
      </c>
      <c r="Z21" s="34">
        <f t="shared" si="13"/>
        <v>-11.335993021708184</v>
      </c>
      <c r="AA21" s="32">
        <f t="shared" si="31"/>
        <v>-36.805000000000007</v>
      </c>
      <c r="AB21" s="32">
        <f t="shared" si="39"/>
        <v>-37.24</v>
      </c>
      <c r="AC21" s="32">
        <f t="shared" si="40"/>
        <v>-36.842777777777783</v>
      </c>
      <c r="AD21" s="32">
        <f t="shared" si="41"/>
        <v>-0.43499999999999517</v>
      </c>
      <c r="AE21" s="64">
        <f t="shared" si="42"/>
        <v>-3.7777777777776578E-2</v>
      </c>
      <c r="AF21" s="21"/>
      <c r="AG21" s="29">
        <f t="shared" si="2"/>
        <v>0.99993797430991449</v>
      </c>
      <c r="AH21" s="29">
        <f t="shared" si="29"/>
        <v>-5.8200000000000002E-2</v>
      </c>
      <c r="AI21" s="29"/>
      <c r="AJ21" s="29"/>
      <c r="AL21" s="16"/>
      <c r="AM21" s="23"/>
      <c r="AN21" s="42">
        <f t="shared" si="7"/>
        <v>-48.920694565124585</v>
      </c>
      <c r="AO21" s="20">
        <f t="shared" si="15"/>
        <v>-51.006623729200257</v>
      </c>
      <c r="AP21" s="20">
        <f t="shared" si="16"/>
        <v>-50.920694565124585</v>
      </c>
      <c r="AQ21" s="32">
        <f t="shared" si="27"/>
        <v>-37.770000000000003</v>
      </c>
      <c r="AR21" s="32">
        <f t="shared" si="43"/>
        <v>-37.603333333333332</v>
      </c>
      <c r="AS21" s="32">
        <f t="shared" si="44"/>
        <v>-37.476666666666667</v>
      </c>
      <c r="AT21" s="20">
        <f t="shared" si="50"/>
        <v>0.12666666666666515</v>
      </c>
      <c r="AU21" s="64">
        <f t="shared" si="45"/>
        <v>0.29333333333333655</v>
      </c>
      <c r="AV21" s="21"/>
      <c r="AW21" s="29">
        <f t="shared" si="3"/>
        <v>0.39634911880283347</v>
      </c>
      <c r="AX21" s="68">
        <f t="shared" si="30"/>
        <v>0.1145</v>
      </c>
      <c r="AY21" s="29"/>
      <c r="AZ21" s="52"/>
      <c r="BA21" s="16"/>
      <c r="BB21" s="23"/>
      <c r="BC21" s="20">
        <f t="shared" si="18"/>
        <v>-104.97013878760063</v>
      </c>
      <c r="BD21" s="20">
        <f t="shared" si="19"/>
        <v>-104.71235129537362</v>
      </c>
      <c r="BE21" s="32">
        <f t="shared" si="25"/>
        <v>-37.114999999999995</v>
      </c>
      <c r="BF21" s="32">
        <f t="shared" si="46"/>
        <v>-37.111666666666665</v>
      </c>
      <c r="BG21" s="32">
        <f t="shared" si="47"/>
        <v>-37.963333333333331</v>
      </c>
      <c r="BH21" s="32">
        <f t="shared" si="48"/>
        <v>3.3333333333303017E-3</v>
      </c>
      <c r="BI21" s="20">
        <f t="shared" si="49"/>
        <v>-0.84833333333333627</v>
      </c>
      <c r="BJ21" s="21"/>
      <c r="BK21" s="29">
        <f t="shared" si="4"/>
        <v>0.98777912902142928</v>
      </c>
      <c r="BL21" s="29">
        <f t="shared" si="32"/>
        <v>-0.4</v>
      </c>
      <c r="BN21" s="52"/>
      <c r="BO21" s="16"/>
      <c r="BP21" s="20"/>
      <c r="BQ21" s="32"/>
      <c r="BR21" s="32"/>
    </row>
    <row r="22" spans="1:70" ht="12.75">
      <c r="A22" s="5">
        <v>104495</v>
      </c>
      <c r="B22" s="8">
        <f t="shared" si="5"/>
        <v>-104.545</v>
      </c>
      <c r="C22" s="8">
        <f t="shared" si="8"/>
        <v>0.36299999999999955</v>
      </c>
      <c r="D22" s="2">
        <v>-36.9</v>
      </c>
      <c r="F22" s="23" t="s">
        <v>55</v>
      </c>
      <c r="G22" s="20">
        <f t="shared" si="9"/>
        <v>-8.099327795005431</v>
      </c>
      <c r="H22" s="34">
        <f t="shared" si="10"/>
        <v>-8.0897801101081352</v>
      </c>
      <c r="I22" s="32">
        <f t="shared" si="28"/>
        <v>-35.185000000000002</v>
      </c>
      <c r="J22" s="32">
        <f t="shared" si="35"/>
        <v>-34.815000000000005</v>
      </c>
      <c r="K22" s="32">
        <f t="shared" si="36"/>
        <v>-34.736111111111114</v>
      </c>
      <c r="L22" s="32">
        <f t="shared" si="37"/>
        <v>0.36999999999999744</v>
      </c>
      <c r="M22" s="64">
        <f t="shared" si="38"/>
        <v>0.448888888888888</v>
      </c>
      <c r="N22" s="21"/>
      <c r="O22" s="29">
        <f t="shared" si="33"/>
        <v>-0.78083773620762353</v>
      </c>
      <c r="P22" s="29">
        <f t="shared" ref="P22:P79" si="51">P21</f>
        <v>-1.5699999999999999E-2</v>
      </c>
      <c r="Q22" s="29">
        <f t="shared" si="0"/>
        <v>-0.51275630356502377</v>
      </c>
      <c r="R22" s="29">
        <f t="shared" si="11"/>
        <v>1.95E-2</v>
      </c>
      <c r="S22" s="43" t="s">
        <v>68</v>
      </c>
      <c r="T22" s="59" t="s">
        <v>91</v>
      </c>
      <c r="U22" s="36" t="s">
        <v>64</v>
      </c>
      <c r="V22" s="16"/>
      <c r="W22" s="23" t="s">
        <v>55</v>
      </c>
      <c r="X22" s="42">
        <f t="shared" si="1"/>
        <v>-9.2787069123244041</v>
      </c>
      <c r="Y22" s="20">
        <f t="shared" si="12"/>
        <v>-11.307349967016293</v>
      </c>
      <c r="Z22" s="34">
        <f t="shared" si="13"/>
        <v>-11.278706912324404</v>
      </c>
      <c r="AA22" s="32">
        <f t="shared" si="31"/>
        <v>-36.765000000000001</v>
      </c>
      <c r="AB22" s="32">
        <f t="shared" si="39"/>
        <v>-36.463333333333338</v>
      </c>
      <c r="AC22" s="32">
        <f t="shared" ref="AC22:AC85" si="52">AVERAGE(AA18:AA26)</f>
        <v>-36.837222222222231</v>
      </c>
      <c r="AD22" s="32">
        <f t="shared" ref="AD22:AD85" si="53">AB22-AA22</f>
        <v>0.30166666666666231</v>
      </c>
      <c r="AE22" s="64">
        <f t="shared" ref="AE22:AE85" si="54">AC22-AA22</f>
        <v>-7.2222222222229959E-2</v>
      </c>
      <c r="AF22" s="21"/>
      <c r="AG22" s="29">
        <f t="shared" si="2"/>
        <v>0.77315608034221794</v>
      </c>
      <c r="AH22" s="29">
        <f t="shared" si="29"/>
        <v>-5.8200000000000002E-2</v>
      </c>
      <c r="AI22" s="43" t="s">
        <v>68</v>
      </c>
      <c r="AJ22" s="59" t="s">
        <v>91</v>
      </c>
      <c r="AK22" s="36" t="s">
        <v>66</v>
      </c>
      <c r="AL22" s="16"/>
      <c r="AM22" s="23" t="s">
        <v>55</v>
      </c>
      <c r="AN22" s="42">
        <f t="shared" si="7"/>
        <v>-48.748836236973247</v>
      </c>
      <c r="AO22" s="20">
        <f t="shared" si="15"/>
        <v>-50.834765401048919</v>
      </c>
      <c r="AP22" s="20">
        <f t="shared" si="16"/>
        <v>-50.748836236973247</v>
      </c>
      <c r="AQ22" s="32">
        <f t="shared" si="27"/>
        <v>-37.590000000000003</v>
      </c>
      <c r="AR22" s="32">
        <f t="shared" si="43"/>
        <v>-37.546666666666674</v>
      </c>
      <c r="AS22" s="32">
        <f t="shared" ref="AS22:AS85" si="55">AVERAGE(AQ18:AQ26)</f>
        <v>-37.61888888888889</v>
      </c>
      <c r="AT22" s="20">
        <f t="shared" si="50"/>
        <v>-7.2222222222215748E-2</v>
      </c>
      <c r="AU22" s="64">
        <f t="shared" ref="AU22:AU85" si="56">AS22-AQ22</f>
        <v>-2.8888888888886299E-2</v>
      </c>
      <c r="AV22" s="21"/>
      <c r="AW22" s="29">
        <f t="shared" si="3"/>
        <v>-0.28652218255269446</v>
      </c>
      <c r="AX22" s="68">
        <f t="shared" si="30"/>
        <v>0.1145</v>
      </c>
      <c r="AY22" s="29"/>
      <c r="AZ22" s="36"/>
      <c r="BA22" s="16"/>
      <c r="BB22" s="23" t="s">
        <v>55</v>
      </c>
      <c r="BC22" s="20">
        <f t="shared" si="18"/>
        <v>-104.45456380314661</v>
      </c>
      <c r="BD22" s="20">
        <f t="shared" si="19"/>
        <v>-104.1967763109196</v>
      </c>
      <c r="BE22" s="32">
        <f t="shared" si="25"/>
        <v>-37.81</v>
      </c>
      <c r="BF22" s="32">
        <f t="shared" si="46"/>
        <v>-37.685000000000002</v>
      </c>
      <c r="BG22" s="32">
        <f t="shared" si="47"/>
        <v>-37.968888888888877</v>
      </c>
      <c r="BH22" s="32">
        <f t="shared" si="48"/>
        <v>0.125</v>
      </c>
      <c r="BI22" s="20">
        <f t="shared" si="49"/>
        <v>-0.15888888888887465</v>
      </c>
      <c r="BJ22" s="21"/>
      <c r="BK22" s="29">
        <f t="shared" si="4"/>
        <v>0.65649772736170053</v>
      </c>
      <c r="BL22" s="29">
        <f t="shared" si="32"/>
        <v>-0.4</v>
      </c>
      <c r="BO22" s="16"/>
      <c r="BP22" s="20"/>
      <c r="BQ22" s="32"/>
      <c r="BR22" s="32"/>
    </row>
    <row r="23" spans="1:70" ht="12.75">
      <c r="A23" s="5">
        <v>104108</v>
      </c>
      <c r="B23" s="8">
        <f t="shared" si="5"/>
        <v>-104.158</v>
      </c>
      <c r="C23" s="8">
        <f t="shared" si="8"/>
        <v>0.38700000000000045</v>
      </c>
      <c r="D23" s="2">
        <v>-37.81</v>
      </c>
      <c r="F23" s="26">
        <f>COUNT(M2:M5000)</f>
        <v>424</v>
      </c>
      <c r="G23" s="20">
        <f t="shared" si="9"/>
        <v>-8.0802324252108377</v>
      </c>
      <c r="H23" s="34">
        <f t="shared" si="10"/>
        <v>-8.070684740313542</v>
      </c>
      <c r="I23" s="32">
        <f t="shared" si="28"/>
        <v>-34.49</v>
      </c>
      <c r="J23" s="32">
        <f t="shared" si="35"/>
        <v>-34.748333333333335</v>
      </c>
      <c r="K23" s="32">
        <f t="shared" si="36"/>
        <v>-34.681666666666665</v>
      </c>
      <c r="L23" s="32">
        <f t="shared" si="37"/>
        <v>-0.25833333333333286</v>
      </c>
      <c r="M23" s="64">
        <f t="shared" si="38"/>
        <v>-0.19166666666666288</v>
      </c>
      <c r="N23" s="21"/>
      <c r="O23" s="29">
        <f t="shared" si="33"/>
        <v>-0.15061654874582808</v>
      </c>
      <c r="P23" s="29">
        <f t="shared" si="51"/>
        <v>-1.5699999999999999E-2</v>
      </c>
      <c r="Q23" s="29">
        <f t="shared" si="0"/>
        <v>-0.94464926349123557</v>
      </c>
      <c r="R23" s="29">
        <f t="shared" si="11"/>
        <v>1.95E-2</v>
      </c>
      <c r="S23" s="44">
        <v>-4</v>
      </c>
      <c r="T23" s="60">
        <v>-0.21099999999999999</v>
      </c>
      <c r="U23" s="37">
        <f>CORREL(M231:M441,Q235:Q445)</f>
        <v>6.2525736083739472E-2</v>
      </c>
      <c r="V23" s="16"/>
      <c r="W23" s="26">
        <f>COUNT(AE2:AE5000)</f>
        <v>197</v>
      </c>
      <c r="X23" s="42">
        <f t="shared" si="1"/>
        <v>-9.2214208029406244</v>
      </c>
      <c r="Y23" s="20">
        <f t="shared" si="12"/>
        <v>-11.250063857632513</v>
      </c>
      <c r="Z23" s="34">
        <f t="shared" si="13"/>
        <v>-11.221420802940624</v>
      </c>
      <c r="AA23" s="32">
        <f t="shared" si="31"/>
        <v>-35.82</v>
      </c>
      <c r="AB23" s="32">
        <f t="shared" si="39"/>
        <v>-36.456666666666671</v>
      </c>
      <c r="AC23" s="32">
        <f t="shared" si="52"/>
        <v>-36.748333333333321</v>
      </c>
      <c r="AD23" s="32">
        <f t="shared" si="53"/>
        <v>-0.63666666666667027</v>
      </c>
      <c r="AE23" s="64">
        <f t="shared" si="54"/>
        <v>-0.92833333333332035</v>
      </c>
      <c r="AF23" s="21"/>
      <c r="AG23" s="29">
        <f t="shared" si="2"/>
        <v>0.1846058637096846</v>
      </c>
      <c r="AH23" s="29">
        <f t="shared" si="29"/>
        <v>-5.8200000000000002E-2</v>
      </c>
      <c r="AI23" s="44">
        <v>-4</v>
      </c>
      <c r="AJ23" s="60">
        <v>-0.154</v>
      </c>
      <c r="AK23" s="37">
        <f>CORREL(AE19:AE117,AG23:AG121)</f>
        <v>-0.15370643597408018</v>
      </c>
      <c r="AL23" s="16"/>
      <c r="AM23" s="26">
        <f>COUNT(AU2:AU5000)</f>
        <v>295</v>
      </c>
      <c r="AN23" s="42">
        <f t="shared" si="7"/>
        <v>-48.57697790882191</v>
      </c>
      <c r="AO23" s="20">
        <f t="shared" si="15"/>
        <v>-50.662907072897582</v>
      </c>
      <c r="AP23" s="20">
        <f t="shared" si="16"/>
        <v>-50.57697790882191</v>
      </c>
      <c r="AQ23" s="32">
        <f t="shared" si="27"/>
        <v>-37.28</v>
      </c>
      <c r="AR23" s="32">
        <f t="shared" si="43"/>
        <v>-37.6</v>
      </c>
      <c r="AS23" s="32">
        <f t="shared" si="55"/>
        <v>-37.695</v>
      </c>
      <c r="AT23" s="20">
        <f t="shared" si="50"/>
        <v>-9.4999999999998863E-2</v>
      </c>
      <c r="AU23" s="64">
        <f t="shared" si="56"/>
        <v>-0.41499999999999915</v>
      </c>
      <c r="AV23" s="21"/>
      <c r="AW23" s="29">
        <f t="shared" si="3"/>
        <v>-0.83532657035243896</v>
      </c>
      <c r="AX23" s="68">
        <f t="shared" si="30"/>
        <v>0.1145</v>
      </c>
      <c r="AY23" s="29"/>
      <c r="AZ23" s="36"/>
      <c r="BA23" s="16"/>
      <c r="BB23" s="26">
        <f>COUNT(BI2:BI5000)</f>
        <v>202</v>
      </c>
      <c r="BC23" s="20">
        <f t="shared" si="18"/>
        <v>-103.93898881869259</v>
      </c>
      <c r="BD23" s="20">
        <f t="shared" si="19"/>
        <v>-103.68120132646558</v>
      </c>
      <c r="BE23" s="32">
        <f t="shared" si="25"/>
        <v>-38.130000000000003</v>
      </c>
      <c r="BF23" s="32">
        <f t="shared" si="46"/>
        <v>-38.153333333333329</v>
      </c>
      <c r="BG23" s="32">
        <f t="shared" ref="BG23:BG86" si="57">AVERAGE(BE19:BE27)</f>
        <v>-37.98833333333333</v>
      </c>
      <c r="BH23" s="32">
        <f t="shared" ref="BH23:BH86" si="58">BF23-BE23</f>
        <v>-2.3333333333326323E-2</v>
      </c>
      <c r="BI23" s="20">
        <f t="shared" ref="BI23:BI86" si="59">BG23-BE23</f>
        <v>0.14166666666667282</v>
      </c>
      <c r="BJ23" s="21"/>
      <c r="BK23" s="29">
        <f t="shared" si="4"/>
        <v>1.8033742909892053E-2</v>
      </c>
      <c r="BL23" s="29">
        <f t="shared" si="32"/>
        <v>-0.4</v>
      </c>
      <c r="BO23" s="16"/>
      <c r="BP23" s="20"/>
      <c r="BQ23" s="32"/>
      <c r="BR23" s="32"/>
    </row>
    <row r="24" spans="1:70" ht="12.75">
      <c r="A24" s="5">
        <v>103721</v>
      </c>
      <c r="B24" s="8">
        <f t="shared" si="5"/>
        <v>-103.771</v>
      </c>
      <c r="C24" s="8">
        <f t="shared" si="8"/>
        <v>0.38700000000000045</v>
      </c>
      <c r="D24" s="2">
        <v>-38.130000000000003</v>
      </c>
      <c r="F24" s="12"/>
      <c r="G24" s="20">
        <f t="shared" si="9"/>
        <v>-8.0611370554162445</v>
      </c>
      <c r="H24" s="34">
        <f t="shared" si="10"/>
        <v>-8.0515893705189487</v>
      </c>
      <c r="I24" s="32">
        <f t="shared" si="28"/>
        <v>-34.57</v>
      </c>
      <c r="J24" s="32">
        <f t="shared" si="35"/>
        <v>-34.453333333333333</v>
      </c>
      <c r="K24" s="32">
        <f t="shared" si="36"/>
        <v>-34.690555555555555</v>
      </c>
      <c r="L24" s="32">
        <f t="shared" si="37"/>
        <v>0.11666666666666714</v>
      </c>
      <c r="M24" s="64">
        <f t="shared" si="38"/>
        <v>-0.12055555555555486</v>
      </c>
      <c r="N24" s="21"/>
      <c r="O24" s="29">
        <f t="shared" si="33"/>
        <v>0.93145428495339844</v>
      </c>
      <c r="P24" s="29">
        <f t="shared" si="51"/>
        <v>-1.5699999999999999E-2</v>
      </c>
      <c r="Q24" s="29">
        <f t="shared" si="0"/>
        <v>-0.9345303344227871</v>
      </c>
      <c r="R24" s="29">
        <f t="shared" si="11"/>
        <v>1.95E-2</v>
      </c>
      <c r="S24" s="44">
        <v>-3</v>
      </c>
      <c r="T24" s="60">
        <v>-0.113</v>
      </c>
      <c r="U24" s="37">
        <f>CORREL(M231:M441,Q234:Q444)</f>
        <v>0.18640228043723109</v>
      </c>
      <c r="V24" s="16"/>
      <c r="W24" s="12"/>
      <c r="X24" s="42">
        <f t="shared" si="1"/>
        <v>-9.1641346935568446</v>
      </c>
      <c r="Y24" s="20">
        <f t="shared" si="12"/>
        <v>-11.192777748248734</v>
      </c>
      <c r="Z24" s="34">
        <f t="shared" si="13"/>
        <v>-11.164134693556845</v>
      </c>
      <c r="AA24" s="32">
        <f t="shared" si="31"/>
        <v>-36.784999999999997</v>
      </c>
      <c r="AB24" s="32">
        <f t="shared" si="39"/>
        <v>-36.406666666666666</v>
      </c>
      <c r="AC24" s="32">
        <f t="shared" si="52"/>
        <v>-36.728333333333339</v>
      </c>
      <c r="AD24" s="32">
        <f t="shared" si="53"/>
        <v>0.3783333333333303</v>
      </c>
      <c r="AE24" s="64">
        <f t="shared" si="54"/>
        <v>5.6666666666657761E-2</v>
      </c>
      <c r="AF24" s="21"/>
      <c r="AG24" s="29">
        <f t="shared" si="2"/>
        <v>-0.49032348821825456</v>
      </c>
      <c r="AH24" s="29">
        <f t="shared" si="29"/>
        <v>-5.8200000000000002E-2</v>
      </c>
      <c r="AI24" s="44">
        <v>-3</v>
      </c>
      <c r="AJ24" s="60">
        <v>-8.3000000000000004E-2</v>
      </c>
      <c r="AK24" s="37">
        <f>CORREL(AE19:AE117,AG22:AG120)</f>
        <v>-8.3210603466150571E-2</v>
      </c>
      <c r="AL24" s="16"/>
      <c r="AM24" s="12"/>
      <c r="AN24" s="42">
        <f t="shared" si="7"/>
        <v>-48.405119580670572</v>
      </c>
      <c r="AO24" s="20">
        <f t="shared" si="15"/>
        <v>-50.491048744746244</v>
      </c>
      <c r="AP24" s="20">
        <f t="shared" si="16"/>
        <v>-50.405119580670572</v>
      </c>
      <c r="AQ24" s="32">
        <f t="shared" si="27"/>
        <v>-37.93</v>
      </c>
      <c r="AR24" s="32">
        <f t="shared" si="43"/>
        <v>-37.736666666666672</v>
      </c>
      <c r="AS24" s="32">
        <f t="shared" si="55"/>
        <v>-37.799444444444447</v>
      </c>
      <c r="AT24" s="20">
        <f t="shared" si="50"/>
        <v>-6.2777777777775157E-2</v>
      </c>
      <c r="AU24" s="64">
        <f t="shared" si="56"/>
        <v>0.13055555555555287</v>
      </c>
      <c r="AV24" s="21"/>
      <c r="AW24" s="29">
        <f t="shared" si="3"/>
        <v>-0.99327237226356146</v>
      </c>
      <c r="AX24" s="68">
        <f t="shared" si="30"/>
        <v>0.1145</v>
      </c>
      <c r="AY24" s="29"/>
      <c r="BA24" s="16"/>
      <c r="BB24" s="12"/>
      <c r="BC24" s="20">
        <f t="shared" si="18"/>
        <v>-103.42341383423857</v>
      </c>
      <c r="BD24" s="20">
        <f t="shared" si="19"/>
        <v>-103.16562634201156</v>
      </c>
      <c r="BE24" s="32">
        <f t="shared" si="25"/>
        <v>-38.519999999999996</v>
      </c>
      <c r="BF24" s="32">
        <f t="shared" si="46"/>
        <v>-38.56</v>
      </c>
      <c r="BG24" s="32">
        <f t="shared" si="57"/>
        <v>-38.106666666666662</v>
      </c>
      <c r="BH24" s="32">
        <f t="shared" si="58"/>
        <v>-4.0000000000006253E-2</v>
      </c>
      <c r="BI24" s="20">
        <f t="shared" si="59"/>
        <v>0.413333333333334</v>
      </c>
      <c r="BJ24" s="21"/>
      <c r="BK24" s="29">
        <f t="shared" si="4"/>
        <v>-0.62886843027218264</v>
      </c>
      <c r="BL24" s="29">
        <f t="shared" si="32"/>
        <v>-0.4</v>
      </c>
      <c r="BO24" s="16"/>
      <c r="BP24" s="20"/>
      <c r="BQ24" s="32"/>
      <c r="BR24" s="32"/>
    </row>
    <row r="25" spans="1:70" ht="12.75">
      <c r="A25" s="5">
        <v>103334</v>
      </c>
      <c r="B25" s="8">
        <f t="shared" si="5"/>
        <v>-103.384</v>
      </c>
      <c r="C25" s="8">
        <f t="shared" si="8"/>
        <v>0.38700000000000045</v>
      </c>
      <c r="D25" s="2">
        <v>-38.69</v>
      </c>
      <c r="F25" s="12"/>
      <c r="G25" s="20">
        <f t="shared" si="9"/>
        <v>-8.0420416856216512</v>
      </c>
      <c r="H25" s="34">
        <f t="shared" si="10"/>
        <v>-8.0324940007243555</v>
      </c>
      <c r="I25" s="32">
        <f t="shared" si="28"/>
        <v>-34.299999999999997</v>
      </c>
      <c r="J25" s="32">
        <f t="shared" si="35"/>
        <v>-34.343333333333334</v>
      </c>
      <c r="K25" s="32">
        <f t="shared" si="36"/>
        <v>-34.607222222222219</v>
      </c>
      <c r="L25" s="32">
        <f t="shared" si="37"/>
        <v>-4.3333333333336554E-2</v>
      </c>
      <c r="M25" s="64">
        <f t="shared" si="38"/>
        <v>-0.30722222222222229</v>
      </c>
      <c r="N25" s="21"/>
      <c r="O25" s="29">
        <f t="shared" si="33"/>
        <v>-0.78083773620760999</v>
      </c>
      <c r="P25" s="29">
        <f t="shared" si="51"/>
        <v>-1.5699999999999999E-2</v>
      </c>
      <c r="Q25" s="29">
        <f t="shared" si="0"/>
        <v>-0.48713427573012535</v>
      </c>
      <c r="R25" s="29">
        <f t="shared" si="11"/>
        <v>1.95E-2</v>
      </c>
      <c r="S25" s="44">
        <v>-2</v>
      </c>
      <c r="T25" s="60">
        <v>3.9E-2</v>
      </c>
      <c r="U25" s="37">
        <f>CORREL(M231:M441,Q233:Q443)</f>
        <v>0.22314203852706105</v>
      </c>
      <c r="V25" s="16"/>
      <c r="W25" s="12"/>
      <c r="X25" s="42">
        <f t="shared" si="1"/>
        <v>-9.1068485841730649</v>
      </c>
      <c r="Y25" s="20">
        <f t="shared" si="12"/>
        <v>-11.135491638864954</v>
      </c>
      <c r="Z25" s="34">
        <f t="shared" si="13"/>
        <v>-11.106848584173065</v>
      </c>
      <c r="AA25" s="32">
        <f t="shared" si="31"/>
        <v>-36.615000000000002</v>
      </c>
      <c r="AB25" s="32">
        <f t="shared" si="39"/>
        <v>-36.62166666666667</v>
      </c>
      <c r="AC25" s="32">
        <f t="shared" si="52"/>
        <v>-36.510000000000005</v>
      </c>
      <c r="AD25" s="32">
        <f t="shared" si="53"/>
        <v>-6.6666666666677088E-3</v>
      </c>
      <c r="AE25" s="64">
        <f t="shared" si="54"/>
        <v>0.10499999999999687</v>
      </c>
      <c r="AF25" s="21"/>
      <c r="AG25" s="29">
        <f t="shared" si="2"/>
        <v>-0.93582503067028133</v>
      </c>
      <c r="AH25" s="29">
        <f t="shared" si="29"/>
        <v>-5.8200000000000002E-2</v>
      </c>
      <c r="AI25" s="44">
        <v>-2</v>
      </c>
      <c r="AJ25" s="60">
        <v>2.5999999999999999E-2</v>
      </c>
      <c r="AK25" s="37">
        <f>CORREL(AE19:AE117,AG21:AG119)</f>
        <v>2.622039518643679E-2</v>
      </c>
      <c r="AL25" s="16"/>
      <c r="AM25" s="12" t="s">
        <v>73</v>
      </c>
      <c r="AN25" s="42">
        <f t="shared" si="7"/>
        <v>-48.233261252519235</v>
      </c>
      <c r="AO25" s="20">
        <f t="shared" si="15"/>
        <v>-50.319190416594907</v>
      </c>
      <c r="AP25" s="20">
        <f t="shared" si="16"/>
        <v>-50.233261252519235</v>
      </c>
      <c r="AQ25" s="32">
        <f>(AQ24+AQ26)/2</f>
        <v>-38</v>
      </c>
      <c r="AR25" s="32">
        <f t="shared" si="43"/>
        <v>-38</v>
      </c>
      <c r="AS25" s="32">
        <f t="shared" si="55"/>
        <v>-37.891666666666666</v>
      </c>
      <c r="AT25" s="20">
        <f t="shared" si="50"/>
        <v>0.10833333333333428</v>
      </c>
      <c r="AU25" s="64">
        <f t="shared" si="56"/>
        <v>0.10833333333333428</v>
      </c>
      <c r="AV25" s="21"/>
      <c r="AW25" s="29">
        <f t="shared" si="3"/>
        <v>-0.68645499219977202</v>
      </c>
      <c r="AX25" s="68">
        <f t="shared" si="30"/>
        <v>0.1145</v>
      </c>
      <c r="AY25" s="29"/>
      <c r="AZ25" s="37"/>
      <c r="BA25" s="16"/>
      <c r="BB25" s="12"/>
      <c r="BC25" s="20">
        <f t="shared" si="18"/>
        <v>-102.90783884978455</v>
      </c>
      <c r="BD25" s="20">
        <f t="shared" si="19"/>
        <v>-102.65005135755754</v>
      </c>
      <c r="BE25" s="32">
        <f t="shared" si="25"/>
        <v>-39.03</v>
      </c>
      <c r="BF25" s="32">
        <f t="shared" si="46"/>
        <v>-38.61</v>
      </c>
      <c r="BG25" s="32">
        <f t="shared" si="57"/>
        <v>-38.332222222222221</v>
      </c>
      <c r="BH25" s="32">
        <f t="shared" si="58"/>
        <v>0.42000000000000171</v>
      </c>
      <c r="BI25" s="20">
        <f t="shared" si="59"/>
        <v>0.69777777777778027</v>
      </c>
      <c r="BJ25" s="21"/>
      <c r="BK25" s="29">
        <f t="shared" si="4"/>
        <v>-0.98151607583580125</v>
      </c>
      <c r="BL25" s="29">
        <f t="shared" si="32"/>
        <v>-0.4</v>
      </c>
      <c r="BO25" s="16"/>
      <c r="BP25" s="20"/>
      <c r="BQ25" s="32"/>
      <c r="BR25" s="32"/>
    </row>
    <row r="26" spans="1:70" ht="12.75">
      <c r="A26" s="5">
        <v>102947</v>
      </c>
      <c r="B26" s="8">
        <f t="shared" si="5"/>
        <v>-102.997</v>
      </c>
      <c r="C26" s="8">
        <f t="shared" si="8"/>
        <v>0.38700000000000045</v>
      </c>
      <c r="D26" s="2">
        <v>-38.35</v>
      </c>
      <c r="F26" s="12"/>
      <c r="G26" s="20">
        <f t="shared" si="9"/>
        <v>-8.022946315827058</v>
      </c>
      <c r="H26" s="34">
        <f t="shared" si="10"/>
        <v>-8.0133986309297622</v>
      </c>
      <c r="I26" s="32">
        <f t="shared" si="28"/>
        <v>-34.159999999999997</v>
      </c>
      <c r="J26" s="32">
        <f t="shared" si="35"/>
        <v>-34.413333333333334</v>
      </c>
      <c r="K26" s="32">
        <f t="shared" si="36"/>
        <v>-34.599444444444444</v>
      </c>
      <c r="L26" s="32">
        <f t="shared" si="37"/>
        <v>-0.25333333333333741</v>
      </c>
      <c r="M26" s="64">
        <f t="shared" si="38"/>
        <v>-0.43944444444444741</v>
      </c>
      <c r="N26" s="21"/>
      <c r="O26" s="29">
        <f t="shared" si="33"/>
        <v>-0.15061654874573702</v>
      </c>
      <c r="P26" s="29">
        <f t="shared" si="51"/>
        <v>-1.5699999999999999E-2</v>
      </c>
      <c r="Q26" s="29">
        <f t="shared" si="0"/>
        <v>0.18819732447100049</v>
      </c>
      <c r="R26" s="29">
        <f t="shared" si="11"/>
        <v>1.95E-2</v>
      </c>
      <c r="S26" s="44">
        <v>-1</v>
      </c>
      <c r="T26" s="60">
        <v>0.17199999999999999</v>
      </c>
      <c r="U26" s="39">
        <f>CORREL(M231:M441,Q232:Q442)</f>
        <v>0.15570811675304169</v>
      </c>
      <c r="V26" s="16"/>
      <c r="W26" s="12"/>
      <c r="X26" s="42">
        <f t="shared" si="1"/>
        <v>-9.0495624747892851</v>
      </c>
      <c r="Y26" s="20">
        <f t="shared" si="12"/>
        <v>-11.078205529481174</v>
      </c>
      <c r="Z26" s="34">
        <f t="shared" si="13"/>
        <v>-11.049562474789285</v>
      </c>
      <c r="AA26" s="32">
        <f t="shared" si="31"/>
        <v>-36.465000000000003</v>
      </c>
      <c r="AB26" s="32">
        <f t="shared" si="39"/>
        <v>-36.45333333333334</v>
      </c>
      <c r="AC26" s="32">
        <f t="shared" si="52"/>
        <v>-36.419444444444451</v>
      </c>
      <c r="AD26" s="32">
        <f t="shared" si="53"/>
        <v>1.1666666666663161E-2</v>
      </c>
      <c r="AE26" s="64">
        <f t="shared" si="54"/>
        <v>4.5555555555552019E-2</v>
      </c>
      <c r="AF26" s="21"/>
      <c r="AG26" s="29">
        <f t="shared" si="2"/>
        <v>-0.94344364073499587</v>
      </c>
      <c r="AH26" s="29">
        <f t="shared" si="29"/>
        <v>-5.8200000000000002E-2</v>
      </c>
      <c r="AI26" s="44">
        <v>-1</v>
      </c>
      <c r="AJ26" s="60">
        <v>0.123</v>
      </c>
      <c r="AK26" s="39">
        <f>CORREL(AE19:AE117,AG20:AG118)</f>
        <v>0.12338257952405884</v>
      </c>
      <c r="AL26" s="16"/>
      <c r="AM26" s="66">
        <v>1</v>
      </c>
      <c r="AN26" s="42">
        <f t="shared" si="7"/>
        <v>-48.061402924367897</v>
      </c>
      <c r="AO26" s="20">
        <f t="shared" si="15"/>
        <v>-50.147332088443569</v>
      </c>
      <c r="AP26" s="20">
        <f t="shared" si="16"/>
        <v>-50.061402924367897</v>
      </c>
      <c r="AQ26" s="32">
        <f t="shared" si="27"/>
        <v>-38.07</v>
      </c>
      <c r="AR26" s="32">
        <f t="shared" si="43"/>
        <v>-38.041666666666664</v>
      </c>
      <c r="AS26" s="32">
        <f t="shared" si="55"/>
        <v>-38.01166666666667</v>
      </c>
      <c r="AT26" s="20">
        <f t="shared" si="50"/>
        <v>2.9999999999994031E-2</v>
      </c>
      <c r="AU26" s="64">
        <f t="shared" si="56"/>
        <v>5.8333333333330017E-2</v>
      </c>
      <c r="AV26" s="21"/>
      <c r="AW26" s="29">
        <f t="shared" si="3"/>
        <v>-5.8437692188260185E-2</v>
      </c>
      <c r="AX26" s="68">
        <f t="shared" si="30"/>
        <v>0.1145</v>
      </c>
      <c r="AY26" s="29"/>
      <c r="AZ26" s="36"/>
      <c r="BA26" s="16"/>
      <c r="BB26" s="12"/>
      <c r="BC26" s="20">
        <f t="shared" si="18"/>
        <v>-102.39226386533053</v>
      </c>
      <c r="BD26" s="20">
        <f t="shared" si="19"/>
        <v>-102.13447637310352</v>
      </c>
      <c r="BE26" s="32">
        <f t="shared" si="25"/>
        <v>-38.28</v>
      </c>
      <c r="BF26" s="32">
        <f t="shared" si="46"/>
        <v>-38.634999999999998</v>
      </c>
      <c r="BG26" s="32">
        <f t="shared" si="57"/>
        <v>-38.272777777777776</v>
      </c>
      <c r="BH26" s="32">
        <f t="shared" si="58"/>
        <v>-0.35499999999999687</v>
      </c>
      <c r="BI26" s="20">
        <f t="shared" si="59"/>
        <v>7.2222222222251276E-3</v>
      </c>
      <c r="BJ26" s="21"/>
      <c r="BK26" s="29">
        <f t="shared" si="4"/>
        <v>-0.87490144117973623</v>
      </c>
      <c r="BL26" s="29">
        <f t="shared" si="32"/>
        <v>-0.4</v>
      </c>
      <c r="BM26" s="44"/>
      <c r="BN26" s="37"/>
      <c r="BO26" s="16"/>
      <c r="BP26" s="20"/>
      <c r="BQ26" s="32"/>
      <c r="BR26" s="32"/>
    </row>
    <row r="27" spans="1:70" ht="12.75">
      <c r="A27" s="5">
        <v>102564.5</v>
      </c>
      <c r="B27" s="8">
        <f t="shared" si="5"/>
        <v>-102.61450000000001</v>
      </c>
      <c r="C27" s="8">
        <f t="shared" si="8"/>
        <v>0.38249999999999318</v>
      </c>
      <c r="D27" s="2">
        <v>-39.03</v>
      </c>
      <c r="F27" s="12"/>
      <c r="G27" s="20">
        <f t="shared" si="9"/>
        <v>-8.0038509460324647</v>
      </c>
      <c r="H27" s="34">
        <f t="shared" si="10"/>
        <v>-7.994303261135169</v>
      </c>
      <c r="I27" s="32">
        <f t="shared" si="28"/>
        <v>-34.78</v>
      </c>
      <c r="J27" s="32">
        <f t="shared" si="35"/>
        <v>-34.583333333333336</v>
      </c>
      <c r="K27" s="32">
        <f t="shared" si="36"/>
        <v>-34.513333333333335</v>
      </c>
      <c r="L27" s="32">
        <f t="shared" si="37"/>
        <v>0.19666666666666544</v>
      </c>
      <c r="M27" s="64">
        <f t="shared" si="38"/>
        <v>0.26666666666666572</v>
      </c>
      <c r="N27" s="21"/>
      <c r="O27" s="29">
        <f t="shared" si="33"/>
        <v>0.93145428495336491</v>
      </c>
      <c r="P27" s="29">
        <f t="shared" si="51"/>
        <v>-1.5699999999999999E-2</v>
      </c>
      <c r="Q27" s="29">
        <f t="shared" si="0"/>
        <v>0.77546930497195288</v>
      </c>
      <c r="R27" s="29">
        <f t="shared" si="11"/>
        <v>1.95E-2</v>
      </c>
      <c r="S27" s="45">
        <v>0</v>
      </c>
      <c r="T27" s="61">
        <v>0.224</v>
      </c>
      <c r="U27" s="39">
        <f>CORREL(M231:M441,Q231:Q441)</f>
        <v>1.5096807814641464E-2</v>
      </c>
      <c r="V27" s="16"/>
      <c r="W27" s="12"/>
      <c r="X27" s="42">
        <f t="shared" si="1"/>
        <v>-8.9922763654055053</v>
      </c>
      <c r="Y27" s="20">
        <f t="shared" si="12"/>
        <v>-11.020919420097394</v>
      </c>
      <c r="Z27" s="34">
        <f t="shared" si="13"/>
        <v>-10.992276365405505</v>
      </c>
      <c r="AA27" s="32">
        <f t="shared" si="31"/>
        <v>-36.28</v>
      </c>
      <c r="AB27" s="32">
        <f t="shared" si="39"/>
        <v>-36.538333333333334</v>
      </c>
      <c r="AC27" s="32">
        <f t="shared" si="52"/>
        <v>-36.339444444444446</v>
      </c>
      <c r="AD27" s="32">
        <f t="shared" si="53"/>
        <v>-0.25833333333333286</v>
      </c>
      <c r="AE27" s="64">
        <f t="shared" si="54"/>
        <v>-5.9444444444444855E-2</v>
      </c>
      <c r="AF27" s="21"/>
      <c r="AG27" s="29">
        <f t="shared" si="2"/>
        <v>-0.5096144860916747</v>
      </c>
      <c r="AH27" s="29">
        <f t="shared" si="29"/>
        <v>-5.8200000000000002E-2</v>
      </c>
      <c r="AI27" s="45">
        <v>0</v>
      </c>
      <c r="AJ27" s="61">
        <v>0.16300000000000001</v>
      </c>
      <c r="AK27" s="39">
        <f>CORREL(AE19:AE117,AG19:AG117)</f>
        <v>0.16281268365774301</v>
      </c>
      <c r="AL27" s="16"/>
      <c r="AM27" s="12"/>
      <c r="AN27" s="42">
        <f t="shared" si="7"/>
        <v>-47.88954459621656</v>
      </c>
      <c r="AO27" s="20">
        <f t="shared" si="15"/>
        <v>-49.975473760292232</v>
      </c>
      <c r="AP27" s="20">
        <f t="shared" si="16"/>
        <v>-49.88954459621656</v>
      </c>
      <c r="AQ27" s="32">
        <f t="shared" si="27"/>
        <v>-38.055</v>
      </c>
      <c r="AR27" s="32">
        <f t="shared" si="43"/>
        <v>-38.05833333333333</v>
      </c>
      <c r="AS27" s="32">
        <f t="shared" si="55"/>
        <v>-38.083888888888886</v>
      </c>
      <c r="AT27" s="20">
        <f t="shared" si="50"/>
        <v>-2.5555555555555998E-2</v>
      </c>
      <c r="AU27" s="64">
        <f t="shared" si="56"/>
        <v>-2.8888888888886299E-2</v>
      </c>
      <c r="AV27" s="21"/>
      <c r="AW27" s="29">
        <f t="shared" si="3"/>
        <v>0.5969232534606993</v>
      </c>
      <c r="AX27" s="68">
        <f t="shared" si="30"/>
        <v>0.1145</v>
      </c>
      <c r="AY27" s="29"/>
      <c r="AZ27" s="36"/>
      <c r="BA27" s="16"/>
      <c r="BB27" s="12"/>
      <c r="BC27" s="20">
        <f t="shared" si="18"/>
        <v>-101.87668888087651</v>
      </c>
      <c r="BD27" s="20">
        <f t="shared" si="19"/>
        <v>-101.6189013886495</v>
      </c>
      <c r="BE27" s="32">
        <f t="shared" si="25"/>
        <v>-38.594999999999999</v>
      </c>
      <c r="BF27" s="32">
        <f t="shared" si="46"/>
        <v>-38.648333333333333</v>
      </c>
      <c r="BG27" s="32">
        <f t="shared" si="57"/>
        <v>-38.150555555555549</v>
      </c>
      <c r="BH27" s="32">
        <f t="shared" si="58"/>
        <v>-5.3333333333334565E-2</v>
      </c>
      <c r="BI27" s="20">
        <f t="shared" si="59"/>
        <v>0.44444444444444997</v>
      </c>
      <c r="BJ27" s="21"/>
      <c r="BK27" s="29">
        <f t="shared" si="4"/>
        <v>-0.35891069874926035</v>
      </c>
      <c r="BL27" s="29">
        <f t="shared" si="32"/>
        <v>-0.4</v>
      </c>
      <c r="BM27" s="29"/>
      <c r="BO27" s="16"/>
      <c r="BP27" s="20"/>
      <c r="BQ27" s="32"/>
      <c r="BR27" s="32"/>
    </row>
    <row r="28" spans="1:70" ht="12.75">
      <c r="A28" s="5">
        <v>102182</v>
      </c>
      <c r="B28" s="8">
        <f t="shared" si="5"/>
        <v>-102.232</v>
      </c>
      <c r="C28" s="8">
        <f t="shared" si="8"/>
        <v>0.38250000000000739</v>
      </c>
      <c r="D28" s="2">
        <v>-38.28</v>
      </c>
      <c r="F28" s="31"/>
      <c r="G28" s="20">
        <f t="shared" si="9"/>
        <v>-7.9847555762378715</v>
      </c>
      <c r="H28" s="34">
        <f t="shared" si="10"/>
        <v>-7.9752078913405757</v>
      </c>
      <c r="I28" s="32">
        <f t="shared" si="28"/>
        <v>-34.81</v>
      </c>
      <c r="J28" s="32">
        <f t="shared" si="35"/>
        <v>-34.663333333333334</v>
      </c>
      <c r="K28" s="32">
        <f t="shared" si="36"/>
        <v>-34.472222222222221</v>
      </c>
      <c r="L28" s="32">
        <f t="shared" si="37"/>
        <v>0.14666666666666828</v>
      </c>
      <c r="M28" s="64">
        <f t="shared" si="38"/>
        <v>0.33777777777778084</v>
      </c>
      <c r="N28" s="21"/>
      <c r="O28" s="29">
        <f t="shared" si="33"/>
        <v>-0.78083773620773866</v>
      </c>
      <c r="P28" s="29">
        <f t="shared" si="51"/>
        <v>-1.5699999999999999E-2</v>
      </c>
      <c r="Q28" s="29">
        <f t="shared" si="0"/>
        <v>0.99989057929516068</v>
      </c>
      <c r="R28" s="29">
        <f t="shared" si="11"/>
        <v>1.95E-2</v>
      </c>
      <c r="S28" s="44">
        <v>1</v>
      </c>
      <c r="T28" s="60">
        <v>0.17199999999999999</v>
      </c>
      <c r="U28" s="39">
        <f>CORREL(M231:M441,Q230:Q440)</f>
        <v>-0.13249552028812678</v>
      </c>
      <c r="V28" s="16"/>
      <c r="W28" s="31"/>
      <c r="X28" s="42">
        <f t="shared" si="1"/>
        <v>-8.9349902560217256</v>
      </c>
      <c r="Y28" s="20">
        <f t="shared" si="12"/>
        <v>-10.963633310713615</v>
      </c>
      <c r="Z28" s="34">
        <f t="shared" si="13"/>
        <v>-10.934990256021726</v>
      </c>
      <c r="AA28" s="32">
        <f t="shared" si="31"/>
        <v>-36.870000000000005</v>
      </c>
      <c r="AB28" s="32">
        <f t="shared" si="39"/>
        <v>-36.445</v>
      </c>
      <c r="AC28" s="32">
        <f t="shared" si="52"/>
        <v>-36.366666666666667</v>
      </c>
      <c r="AD28" s="32">
        <f t="shared" si="53"/>
        <v>0.42500000000000426</v>
      </c>
      <c r="AE28" s="64">
        <f t="shared" si="54"/>
        <v>0.50333333333333741</v>
      </c>
      <c r="AF28" s="21"/>
      <c r="AG28" s="29">
        <f t="shared" si="2"/>
        <v>0.16266895032808243</v>
      </c>
      <c r="AH28" s="29">
        <f t="shared" si="29"/>
        <v>-5.8200000000000002E-2</v>
      </c>
      <c r="AI28" s="44">
        <v>1</v>
      </c>
      <c r="AJ28" s="60">
        <v>0.123</v>
      </c>
      <c r="AK28" s="39">
        <f>CORREL(AE19:AE117,AG18:AG116)</f>
        <v>0.12340473019240412</v>
      </c>
      <c r="AL28" s="16"/>
      <c r="AM28" s="31"/>
      <c r="AN28" s="42">
        <f t="shared" si="7"/>
        <v>-47.717686268065222</v>
      </c>
      <c r="AO28" s="20">
        <f t="shared" si="15"/>
        <v>-49.803615432140894</v>
      </c>
      <c r="AP28" s="20">
        <f t="shared" si="16"/>
        <v>-49.717686268065222</v>
      </c>
      <c r="AQ28" s="32">
        <f t="shared" si="27"/>
        <v>-38.049999999999997</v>
      </c>
      <c r="AR28" s="32">
        <f t="shared" si="43"/>
        <v>-38.12833333333333</v>
      </c>
      <c r="AS28" s="32">
        <f t="shared" si="55"/>
        <v>-38.285000000000004</v>
      </c>
      <c r="AT28" s="20">
        <f t="shared" si="50"/>
        <v>-0.15666666666667339</v>
      </c>
      <c r="AU28" s="64">
        <f t="shared" si="56"/>
        <v>-0.23500000000000654</v>
      </c>
      <c r="AV28" s="21"/>
      <c r="AW28" s="29">
        <f t="shared" si="3"/>
        <v>0.97297717475244661</v>
      </c>
      <c r="AX28" s="68">
        <f t="shared" si="30"/>
        <v>0.1145</v>
      </c>
      <c r="AY28" s="29"/>
      <c r="BA28" s="16"/>
      <c r="BB28" s="31"/>
      <c r="BC28" s="20">
        <f t="shared" si="18"/>
        <v>-101.36111389642249</v>
      </c>
      <c r="BD28" s="20">
        <f t="shared" si="19"/>
        <v>-101.10332640419549</v>
      </c>
      <c r="BE28" s="32">
        <f t="shared" si="25"/>
        <v>-39.07</v>
      </c>
      <c r="BF28" s="32">
        <f t="shared" si="46"/>
        <v>-38.701666666666661</v>
      </c>
      <c r="BG28" s="32">
        <f t="shared" si="57"/>
        <v>-38.041666666666657</v>
      </c>
      <c r="BH28" s="32">
        <f t="shared" si="58"/>
        <v>0.3683333333333394</v>
      </c>
      <c r="BI28" s="20">
        <f t="shared" si="59"/>
        <v>1.0283333333333431</v>
      </c>
      <c r="BJ28" s="21"/>
      <c r="BK28" s="29">
        <f t="shared" si="4"/>
        <v>0.32501834847414224</v>
      </c>
      <c r="BL28" s="29">
        <f t="shared" si="32"/>
        <v>-0.4</v>
      </c>
      <c r="BM28" s="29"/>
      <c r="BO28" s="16"/>
      <c r="BP28" s="20"/>
      <c r="BQ28" s="32"/>
      <c r="BR28" s="32"/>
    </row>
    <row r="29" spans="1:70" ht="12.75">
      <c r="A29" s="5">
        <v>101799.5</v>
      </c>
      <c r="B29" s="8">
        <f t="shared" si="5"/>
        <v>-101.84950000000001</v>
      </c>
      <c r="C29" s="8">
        <f t="shared" si="8"/>
        <v>0.38249999999999318</v>
      </c>
      <c r="D29" s="2">
        <v>-38.4</v>
      </c>
      <c r="F29" s="13"/>
      <c r="G29" s="20">
        <f t="shared" si="9"/>
        <v>-7.9656602064432782</v>
      </c>
      <c r="H29" s="34">
        <f t="shared" si="10"/>
        <v>-7.9561125215459825</v>
      </c>
      <c r="I29" s="32">
        <f t="shared" si="28"/>
        <v>-34.4</v>
      </c>
      <c r="J29" s="32">
        <f t="shared" si="35"/>
        <v>-34.63666666666667</v>
      </c>
      <c r="K29" s="32">
        <f t="shared" si="36"/>
        <v>-34.487777777777779</v>
      </c>
      <c r="L29" s="32">
        <f t="shared" si="37"/>
        <v>-0.23666666666667169</v>
      </c>
      <c r="M29" s="64">
        <f t="shared" si="38"/>
        <v>-8.7777777777780841E-2</v>
      </c>
      <c r="N29" s="21"/>
      <c r="O29" s="29">
        <f t="shared" si="33"/>
        <v>-0.15061654874553354</v>
      </c>
      <c r="P29" s="29">
        <f t="shared" si="51"/>
        <v>-1.5699999999999999E-2</v>
      </c>
      <c r="Q29" s="29">
        <f t="shared" si="0"/>
        <v>0.75645193902021257</v>
      </c>
      <c r="R29" s="29">
        <f t="shared" si="11"/>
        <v>1.95E-2</v>
      </c>
      <c r="S29" s="44">
        <v>2</v>
      </c>
      <c r="T29" s="60">
        <v>3.9E-2</v>
      </c>
      <c r="U29" s="37">
        <f>CORREL(M231:M441,Q229:Q439)</f>
        <v>-0.21785502421750133</v>
      </c>
      <c r="V29" s="16"/>
      <c r="W29" s="13"/>
      <c r="X29" s="42">
        <f t="shared" si="1"/>
        <v>-8.8777041466379458</v>
      </c>
      <c r="Y29" s="20">
        <f t="shared" si="12"/>
        <v>-10.906347201329835</v>
      </c>
      <c r="Z29" s="34">
        <f t="shared" si="13"/>
        <v>-10.877704146637946</v>
      </c>
      <c r="AA29" s="32">
        <f t="shared" si="31"/>
        <v>-36.185000000000002</v>
      </c>
      <c r="AB29" s="32">
        <f t="shared" si="39"/>
        <v>-36.348333333333336</v>
      </c>
      <c r="AC29" s="32">
        <f t="shared" si="52"/>
        <v>-36.231666666666669</v>
      </c>
      <c r="AD29" s="32">
        <f t="shared" si="53"/>
        <v>-0.163333333333334</v>
      </c>
      <c r="AE29" s="64">
        <f t="shared" si="54"/>
        <v>-4.6666666666666856E-2</v>
      </c>
      <c r="AF29" s="21"/>
      <c r="AG29" s="29">
        <f t="shared" si="2"/>
        <v>0.75883777702530264</v>
      </c>
      <c r="AH29" s="29">
        <f t="shared" si="29"/>
        <v>-5.8200000000000002E-2</v>
      </c>
      <c r="AI29" s="44">
        <v>2</v>
      </c>
      <c r="AJ29" s="60">
        <v>7.1999999999999995E-2</v>
      </c>
      <c r="AK29" s="37">
        <f>CORREL(AE19:AE117,AG17:AG115)</f>
        <v>7.2224459774992839E-2</v>
      </c>
      <c r="AL29" s="16"/>
      <c r="AM29" s="13"/>
      <c r="AN29" s="42">
        <f t="shared" si="7"/>
        <v>-47.545827939913885</v>
      </c>
      <c r="AO29" s="20">
        <f t="shared" si="15"/>
        <v>-49.631757103989557</v>
      </c>
      <c r="AP29" s="20">
        <f t="shared" si="16"/>
        <v>-49.545827939913885</v>
      </c>
      <c r="AQ29" s="32">
        <f t="shared" si="27"/>
        <v>-38.28</v>
      </c>
      <c r="AR29" s="32">
        <f t="shared" si="43"/>
        <v>-38.393333333333338</v>
      </c>
      <c r="AS29" s="32">
        <f t="shared" si="55"/>
        <v>-38.384999999999998</v>
      </c>
      <c r="AT29" s="20">
        <f t="shared" si="50"/>
        <v>8.3333333333399651E-3</v>
      </c>
      <c r="AU29" s="64">
        <f t="shared" si="56"/>
        <v>-0.10499999999999687</v>
      </c>
      <c r="AV29" s="21"/>
      <c r="AW29" s="29">
        <f t="shared" si="3"/>
        <v>0.89376426254071306</v>
      </c>
      <c r="AX29" s="68">
        <f t="shared" si="30"/>
        <v>0.1145</v>
      </c>
      <c r="AY29" s="29"/>
      <c r="AZ29" s="37"/>
      <c r="BA29" s="16"/>
      <c r="BB29" s="13"/>
      <c r="BC29" s="20">
        <f t="shared" si="18"/>
        <v>-100.84553891196848</v>
      </c>
      <c r="BD29" s="20">
        <f t="shared" si="19"/>
        <v>-100.58775141974147</v>
      </c>
      <c r="BE29" s="32">
        <f t="shared" si="25"/>
        <v>-38.44</v>
      </c>
      <c r="BF29" s="32">
        <f t="shared" si="46"/>
        <v>-38.029999999999994</v>
      </c>
      <c r="BG29" s="32">
        <f t="shared" si="57"/>
        <v>-37.898333333333333</v>
      </c>
      <c r="BH29" s="32">
        <f t="shared" si="58"/>
        <v>0.41000000000000369</v>
      </c>
      <c r="BI29" s="20">
        <f t="shared" si="59"/>
        <v>0.5416666666666643</v>
      </c>
      <c r="BJ29" s="21"/>
      <c r="BK29" s="29">
        <f t="shared" si="4"/>
        <v>0.85686769826986198</v>
      </c>
      <c r="BL29" s="29">
        <f t="shared" si="32"/>
        <v>-0.4</v>
      </c>
      <c r="BM29" s="29"/>
      <c r="BO29" s="16"/>
      <c r="BP29" s="20"/>
      <c r="BQ29" s="32"/>
      <c r="BR29" s="32"/>
    </row>
    <row r="30" spans="1:70" ht="12.75">
      <c r="A30" s="5">
        <v>101417</v>
      </c>
      <c r="B30" s="8">
        <f t="shared" si="5"/>
        <v>-101.467</v>
      </c>
      <c r="C30" s="8">
        <f t="shared" si="8"/>
        <v>0.38250000000000739</v>
      </c>
      <c r="D30" s="2">
        <v>-38.79</v>
      </c>
      <c r="F30" s="13"/>
      <c r="G30" s="20">
        <f t="shared" si="9"/>
        <v>-7.946564836648685</v>
      </c>
      <c r="H30" s="34">
        <f t="shared" si="10"/>
        <v>-7.9370171517513892</v>
      </c>
      <c r="I30" s="32">
        <f t="shared" si="28"/>
        <v>-34.700000000000003</v>
      </c>
      <c r="J30" s="32">
        <f t="shared" si="35"/>
        <v>-34.50333333333333</v>
      </c>
      <c r="K30" s="32">
        <f t="shared" si="36"/>
        <v>-34.388888888888886</v>
      </c>
      <c r="L30" s="32">
        <f t="shared" si="37"/>
        <v>0.19666666666667254</v>
      </c>
      <c r="M30" s="64">
        <f t="shared" si="38"/>
        <v>0.31111111111111711</v>
      </c>
      <c r="N30" s="21"/>
      <c r="O30" s="29">
        <f t="shared" si="33"/>
        <v>0.93145428495337279</v>
      </c>
      <c r="P30" s="29">
        <f t="shared" si="51"/>
        <v>-1.5699999999999999E-2</v>
      </c>
      <c r="Q30" s="29">
        <f t="shared" si="0"/>
        <v>0.15906102945087455</v>
      </c>
      <c r="R30" s="29">
        <f t="shared" si="11"/>
        <v>1.95E-2</v>
      </c>
      <c r="S30" s="44">
        <v>3</v>
      </c>
      <c r="T30" s="60">
        <v>-0.112</v>
      </c>
      <c r="U30" s="37">
        <f>CORREL(M231:M441,Q228:Q438)</f>
        <v>-0.20159710977939194</v>
      </c>
      <c r="V30" s="16"/>
      <c r="W30" s="13"/>
      <c r="X30" s="42">
        <f t="shared" si="1"/>
        <v>-8.8204180372541661</v>
      </c>
      <c r="Y30" s="20">
        <f t="shared" si="12"/>
        <v>-10.849061091946055</v>
      </c>
      <c r="Z30" s="34">
        <f t="shared" si="13"/>
        <v>-10.820418037254166</v>
      </c>
      <c r="AA30" s="32">
        <f t="shared" si="31"/>
        <v>-35.99</v>
      </c>
      <c r="AB30" s="32">
        <f t="shared" si="39"/>
        <v>-36.073333333333338</v>
      </c>
      <c r="AC30" s="32">
        <f t="shared" si="52"/>
        <v>-36.138888888888886</v>
      </c>
      <c r="AD30" s="32">
        <f t="shared" si="53"/>
        <v>-8.3333333333335702E-2</v>
      </c>
      <c r="AE30" s="64">
        <f t="shared" si="54"/>
        <v>-0.14888888888888374</v>
      </c>
      <c r="AF30" s="21"/>
      <c r="AG30" s="29">
        <f t="shared" si="2"/>
        <v>0.99993797430991482</v>
      </c>
      <c r="AH30" s="29">
        <f t="shared" si="29"/>
        <v>-5.8200000000000002E-2</v>
      </c>
      <c r="AI30" s="44">
        <v>3</v>
      </c>
      <c r="AJ30" s="60">
        <v>-5.2999999999999999E-2</v>
      </c>
      <c r="AK30" s="37">
        <f>CORREL(AE19:AE117,AG16:AG114)</f>
        <v>-5.3383965734388174E-2</v>
      </c>
      <c r="AL30" s="16"/>
      <c r="AM30" s="13"/>
      <c r="AN30" s="42">
        <f t="shared" si="7"/>
        <v>-47.373969611762547</v>
      </c>
      <c r="AO30" s="20">
        <f t="shared" si="15"/>
        <v>-49.459898775838219</v>
      </c>
      <c r="AP30" s="20">
        <f t="shared" si="16"/>
        <v>-49.373969611762547</v>
      </c>
      <c r="AQ30" s="32">
        <f t="shared" si="27"/>
        <v>-38.85</v>
      </c>
      <c r="AR30" s="32">
        <f t="shared" si="43"/>
        <v>-38.456666666666671</v>
      </c>
      <c r="AS30" s="32">
        <f t="shared" si="55"/>
        <v>-38.523888888888884</v>
      </c>
      <c r="AT30" s="20">
        <f t="shared" si="50"/>
        <v>-6.722222222221319E-2</v>
      </c>
      <c r="AU30" s="64">
        <f t="shared" si="56"/>
        <v>0.32611111111111768</v>
      </c>
      <c r="AV30" s="21"/>
      <c r="AW30" s="29">
        <f t="shared" si="3"/>
        <v>0.39634911880287937</v>
      </c>
      <c r="AX30" s="68">
        <f t="shared" si="30"/>
        <v>0.1145</v>
      </c>
      <c r="AY30" s="29"/>
      <c r="AZ30" s="36"/>
      <c r="BA30" s="16"/>
      <c r="BB30" s="13"/>
      <c r="BC30" s="20">
        <f t="shared" si="18"/>
        <v>-100.32996392751446</v>
      </c>
      <c r="BD30" s="20">
        <f t="shared" si="19"/>
        <v>-100.07217643528745</v>
      </c>
      <c r="BE30" s="32">
        <f t="shared" si="25"/>
        <v>-36.58</v>
      </c>
      <c r="BF30" s="32">
        <f t="shared" si="46"/>
        <v>-37.243333333333332</v>
      </c>
      <c r="BG30" s="32">
        <f t="shared" si="57"/>
        <v>-37.739444444444445</v>
      </c>
      <c r="BH30" s="32">
        <f t="shared" si="58"/>
        <v>-0.663333333333334</v>
      </c>
      <c r="BI30" s="20">
        <f t="shared" si="59"/>
        <v>-1.1594444444444463</v>
      </c>
      <c r="BJ30" s="21"/>
      <c r="BK30" s="29">
        <f t="shared" si="4"/>
        <v>0.98777912902142373</v>
      </c>
      <c r="BL30" s="29">
        <f t="shared" si="32"/>
        <v>-0.4</v>
      </c>
      <c r="BM30" s="29"/>
      <c r="BN30" s="37"/>
      <c r="BO30" s="16"/>
      <c r="BP30" s="20"/>
      <c r="BQ30" s="32"/>
      <c r="BR30" s="32"/>
    </row>
    <row r="31" spans="1:70" ht="12.75">
      <c r="A31" s="5">
        <v>101030</v>
      </c>
      <c r="B31" s="8">
        <f t="shared" si="5"/>
        <v>-101.08</v>
      </c>
      <c r="C31" s="8">
        <f t="shared" si="8"/>
        <v>0.38700000000000045</v>
      </c>
      <c r="D31" s="2">
        <v>-39.07</v>
      </c>
      <c r="F31" s="13"/>
      <c r="G31" s="20">
        <f t="shared" si="9"/>
        <v>-7.9274694668540917</v>
      </c>
      <c r="H31" s="34">
        <f t="shared" si="10"/>
        <v>-7.917921781956796</v>
      </c>
      <c r="I31" s="32">
        <f t="shared" si="28"/>
        <v>-34.409999999999997</v>
      </c>
      <c r="J31" s="32">
        <f t="shared" si="35"/>
        <v>-34.409999999999997</v>
      </c>
      <c r="K31" s="32">
        <f t="shared" si="36"/>
        <v>-34.411111111111119</v>
      </c>
      <c r="L31" s="32">
        <f t="shared" si="37"/>
        <v>0</v>
      </c>
      <c r="M31" s="64">
        <f t="shared" si="38"/>
        <v>-1.1111111111219429E-3</v>
      </c>
      <c r="N31" s="21"/>
      <c r="O31" s="29">
        <f t="shared" si="33"/>
        <v>-0.78083773620772512</v>
      </c>
      <c r="P31" s="29">
        <f t="shared" si="51"/>
        <v>-1.5699999999999999E-2</v>
      </c>
      <c r="Q31" s="29">
        <f t="shared" si="0"/>
        <v>-0.51275630356495638</v>
      </c>
      <c r="R31" s="29">
        <f t="shared" si="11"/>
        <v>1.95E-2</v>
      </c>
      <c r="S31" s="44">
        <v>4</v>
      </c>
      <c r="T31" s="60">
        <v>-0.21099999999999999</v>
      </c>
      <c r="U31" s="37">
        <f>CORREL(M231:M441,Q227:Q437)</f>
        <v>-9.0927325331655678E-2</v>
      </c>
      <c r="V31" s="16"/>
      <c r="W31" s="13"/>
      <c r="X31" s="42">
        <f t="shared" si="1"/>
        <v>-8.7631319278703863</v>
      </c>
      <c r="Y31" s="20">
        <f t="shared" si="12"/>
        <v>-10.791774982562275</v>
      </c>
      <c r="Z31" s="34">
        <f t="shared" si="13"/>
        <v>-10.763131927870386</v>
      </c>
      <c r="AA31" s="32">
        <f t="shared" si="31"/>
        <v>-36.045000000000002</v>
      </c>
      <c r="AB31" s="32">
        <f t="shared" si="39"/>
        <v>-36.033333333333331</v>
      </c>
      <c r="AC31" s="32">
        <f t="shared" si="52"/>
        <v>-36.07</v>
      </c>
      <c r="AD31" s="32">
        <f t="shared" si="53"/>
        <v>1.1666666666670267E-2</v>
      </c>
      <c r="AE31" s="64">
        <f t="shared" si="54"/>
        <v>-2.4999999999998579E-2</v>
      </c>
      <c r="AF31" s="21"/>
      <c r="AG31" s="29">
        <f t="shared" si="2"/>
        <v>0.77315608034219563</v>
      </c>
      <c r="AH31" s="29">
        <f t="shared" si="29"/>
        <v>-5.8200000000000002E-2</v>
      </c>
      <c r="AI31" s="44">
        <v>4</v>
      </c>
      <c r="AJ31" s="60">
        <v>-0.154</v>
      </c>
      <c r="AK31" s="37">
        <f>CORREL(AE19:AE117,AG15:AG113)</f>
        <v>-0.15428014761756459</v>
      </c>
      <c r="AL31" s="16"/>
      <c r="AM31" s="13"/>
      <c r="AN31" s="42">
        <f t="shared" si="7"/>
        <v>-47.20211128361121</v>
      </c>
      <c r="AO31" s="20">
        <f t="shared" si="15"/>
        <v>-49.288040447686882</v>
      </c>
      <c r="AP31" s="20">
        <f t="shared" si="16"/>
        <v>-49.20211128361121</v>
      </c>
      <c r="AQ31" s="32">
        <f t="shared" si="27"/>
        <v>-38.24</v>
      </c>
      <c r="AR31" s="32">
        <f t="shared" si="43"/>
        <v>-38.726666666666667</v>
      </c>
      <c r="AS31" s="32">
        <f t="shared" si="55"/>
        <v>-38.676666666666662</v>
      </c>
      <c r="AT31" s="20">
        <f t="shared" si="50"/>
        <v>5.0000000000004263E-2</v>
      </c>
      <c r="AU31" s="64">
        <f t="shared" si="56"/>
        <v>-0.43666666666666032</v>
      </c>
      <c r="AV31" s="21"/>
      <c r="AW31" s="29">
        <f t="shared" si="3"/>
        <v>-0.28652218255264655</v>
      </c>
      <c r="AX31" s="68">
        <f t="shared" si="30"/>
        <v>0.1145</v>
      </c>
      <c r="AY31" s="29"/>
      <c r="AZ31" s="36"/>
      <c r="BA31" s="16"/>
      <c r="BB31" s="13"/>
      <c r="BC31" s="20">
        <f t="shared" si="18"/>
        <v>-99.814388943060436</v>
      </c>
      <c r="BD31" s="20">
        <f t="shared" si="19"/>
        <v>-99.556601450833426</v>
      </c>
      <c r="BE31" s="32">
        <f t="shared" si="25"/>
        <v>-36.71</v>
      </c>
      <c r="BF31" s="32">
        <f t="shared" si="46"/>
        <v>-36.813333333333333</v>
      </c>
      <c r="BG31" s="32">
        <f t="shared" si="57"/>
        <v>-37.676111111111112</v>
      </c>
      <c r="BH31" s="32">
        <f t="shared" si="58"/>
        <v>-0.10333333333333172</v>
      </c>
      <c r="BI31" s="20">
        <f t="shared" si="59"/>
        <v>-0.96611111111111114</v>
      </c>
      <c r="BJ31" s="21"/>
      <c r="BK31" s="29">
        <f t="shared" si="4"/>
        <v>0.65649772736167389</v>
      </c>
      <c r="BL31" s="29">
        <f t="shared" si="32"/>
        <v>-0.4</v>
      </c>
      <c r="BM31" s="29"/>
      <c r="BN31" s="37"/>
      <c r="BO31" s="16"/>
      <c r="BP31" s="20"/>
      <c r="BQ31" s="32"/>
      <c r="BR31" s="32"/>
    </row>
    <row r="32" spans="1:70" ht="12.75">
      <c r="A32" s="5">
        <v>100643</v>
      </c>
      <c r="B32" s="8">
        <f t="shared" si="5"/>
        <v>-100.693</v>
      </c>
      <c r="C32" s="8">
        <f t="shared" si="8"/>
        <v>0.38700000000000045</v>
      </c>
      <c r="D32" s="2">
        <v>-38.44</v>
      </c>
      <c r="G32" s="20">
        <f t="shared" si="9"/>
        <v>-7.9083740970594985</v>
      </c>
      <c r="H32" s="34">
        <f t="shared" si="10"/>
        <v>-7.8988264121622027</v>
      </c>
      <c r="I32" s="32">
        <f t="shared" si="28"/>
        <v>-34.119999999999997</v>
      </c>
      <c r="J32" s="32">
        <f t="shared" si="35"/>
        <v>-34.413333333333334</v>
      </c>
      <c r="K32" s="32">
        <f t="shared" si="36"/>
        <v>-34.38333333333334</v>
      </c>
      <c r="L32" s="32">
        <f t="shared" si="37"/>
        <v>-0.29333333333333655</v>
      </c>
      <c r="M32" s="64">
        <f t="shared" si="38"/>
        <v>-0.26333333333334252</v>
      </c>
      <c r="N32" s="21"/>
      <c r="O32" s="29">
        <f t="shared" si="33"/>
        <v>-0.15061654874566727</v>
      </c>
      <c r="P32" s="29">
        <f t="shared" si="51"/>
        <v>-1.5699999999999999E-2</v>
      </c>
      <c r="Q32" s="29">
        <f t="shared" si="0"/>
        <v>-0.94464926349122846</v>
      </c>
      <c r="R32" s="29">
        <f t="shared" si="11"/>
        <v>1.95E-2</v>
      </c>
      <c r="S32" s="44"/>
      <c r="T32" s="60"/>
      <c r="U32" s="37"/>
      <c r="V32" s="16"/>
      <c r="X32" s="42">
        <f t="shared" si="1"/>
        <v>-8.7058458184866065</v>
      </c>
      <c r="Y32" s="20">
        <f t="shared" si="12"/>
        <v>-10.734488873178496</v>
      </c>
      <c r="Z32" s="34">
        <f t="shared" si="13"/>
        <v>-10.705845818486607</v>
      </c>
      <c r="AA32" s="32">
        <f t="shared" si="31"/>
        <v>-36.064999999999998</v>
      </c>
      <c r="AB32" s="32">
        <f t="shared" si="39"/>
        <v>-35.893333333333338</v>
      </c>
      <c r="AC32" s="32">
        <f t="shared" si="52"/>
        <v>-35.968333333333334</v>
      </c>
      <c r="AD32" s="32">
        <f t="shared" si="53"/>
        <v>0.17166666666665975</v>
      </c>
      <c r="AE32" s="64">
        <f t="shared" si="54"/>
        <v>9.6666666666664014E-2</v>
      </c>
      <c r="AF32" s="21"/>
      <c r="AG32" s="29">
        <f t="shared" si="2"/>
        <v>0.18460586370970578</v>
      </c>
      <c r="AH32" s="29">
        <f t="shared" si="29"/>
        <v>-5.8200000000000002E-2</v>
      </c>
      <c r="AI32" s="44"/>
      <c r="AJ32" s="60"/>
      <c r="AK32" s="37"/>
      <c r="AL32" s="16"/>
      <c r="AN32" s="42">
        <f t="shared" si="7"/>
        <v>-47.030252955459872</v>
      </c>
      <c r="AO32" s="20">
        <f t="shared" si="15"/>
        <v>-49.116182119535544</v>
      </c>
      <c r="AP32" s="20">
        <f t="shared" si="16"/>
        <v>-49.030252955459872</v>
      </c>
      <c r="AQ32" s="32">
        <f t="shared" si="27"/>
        <v>-39.090000000000003</v>
      </c>
      <c r="AR32" s="32">
        <f t="shared" si="43"/>
        <v>-38.720000000000006</v>
      </c>
      <c r="AS32" s="32">
        <f t="shared" si="55"/>
        <v>-38.787222222222226</v>
      </c>
      <c r="AT32" s="20">
        <f t="shared" si="50"/>
        <v>-6.7222222222220296E-2</v>
      </c>
      <c r="AU32" s="64">
        <f t="shared" si="56"/>
        <v>0.30277777777777715</v>
      </c>
      <c r="AV32" s="21"/>
      <c r="AW32" s="29">
        <f t="shared" si="3"/>
        <v>-0.83532657035242708</v>
      </c>
      <c r="AX32" s="68">
        <f t="shared" si="30"/>
        <v>0.1145</v>
      </c>
      <c r="AY32" s="29"/>
      <c r="BA32" s="16"/>
      <c r="BC32" s="20">
        <f t="shared" si="18"/>
        <v>-99.298813958606416</v>
      </c>
      <c r="BD32" s="20">
        <f t="shared" si="19"/>
        <v>-99.041026466379407</v>
      </c>
      <c r="BE32" s="32">
        <f t="shared" si="25"/>
        <v>-37.15</v>
      </c>
      <c r="BF32" s="32">
        <f t="shared" si="46"/>
        <v>-37.03</v>
      </c>
      <c r="BG32" s="32">
        <f t="shared" si="57"/>
        <v>-37.612222222222215</v>
      </c>
      <c r="BH32" s="32">
        <f t="shared" si="58"/>
        <v>0.11999999999999744</v>
      </c>
      <c r="BI32" s="20">
        <f t="shared" si="59"/>
        <v>-0.46222222222221632</v>
      </c>
      <c r="BJ32" s="21"/>
      <c r="BK32" s="29">
        <f t="shared" si="4"/>
        <v>1.8033742909856779E-2</v>
      </c>
      <c r="BL32" s="29">
        <f t="shared" si="32"/>
        <v>-0.4</v>
      </c>
      <c r="BM32" s="29"/>
      <c r="BN32" s="47"/>
      <c r="BO32" s="16"/>
      <c r="BP32" s="20"/>
      <c r="BQ32" s="32"/>
      <c r="BR32" s="32"/>
    </row>
    <row r="33" spans="1:67" ht="12.75">
      <c r="A33" s="5">
        <v>100263</v>
      </c>
      <c r="B33" s="8">
        <f t="shared" si="5"/>
        <v>-100.313</v>
      </c>
      <c r="C33" s="8">
        <f t="shared" si="8"/>
        <v>0.37999999999999545</v>
      </c>
      <c r="D33" s="2">
        <v>-36.590000000000003</v>
      </c>
      <c r="G33" s="20">
        <f t="shared" si="9"/>
        <v>-7.8892787272649052</v>
      </c>
      <c r="H33" s="34">
        <f t="shared" si="10"/>
        <v>-7.8797310423676095</v>
      </c>
      <c r="I33" s="32">
        <f t="shared" si="28"/>
        <v>-34.71</v>
      </c>
      <c r="J33" s="32">
        <f t="shared" si="35"/>
        <v>-34.08</v>
      </c>
      <c r="K33" s="32">
        <f t="shared" si="36"/>
        <v>-34.343333333333334</v>
      </c>
      <c r="L33" s="32">
        <f t="shared" si="37"/>
        <v>0.63000000000000256</v>
      </c>
      <c r="M33" s="64">
        <f t="shared" si="38"/>
        <v>0.36666666666666714</v>
      </c>
      <c r="N33" s="21"/>
      <c r="O33" s="29">
        <f t="shared" si="33"/>
        <v>0.93145428495333926</v>
      </c>
      <c r="P33" s="29">
        <f t="shared" si="51"/>
        <v>-1.5699999999999999E-2</v>
      </c>
      <c r="Q33" s="29">
        <f t="shared" si="0"/>
        <v>-0.93453033442279476</v>
      </c>
      <c r="R33" s="29">
        <f t="shared" ref="R33:R80" si="60">R32</f>
        <v>1.95E-2</v>
      </c>
      <c r="S33" s="45"/>
      <c r="T33" s="61"/>
      <c r="U33" s="46" t="s">
        <v>95</v>
      </c>
      <c r="V33" s="16"/>
      <c r="X33" s="42">
        <f t="shared" si="1"/>
        <v>-8.6485597091028268</v>
      </c>
      <c r="Y33" s="20">
        <f t="shared" si="12"/>
        <v>-10.677202763794716</v>
      </c>
      <c r="Z33" s="34">
        <f t="shared" si="13"/>
        <v>-10.648559709102827</v>
      </c>
      <c r="AA33" s="32">
        <f t="shared" si="31"/>
        <v>-35.57</v>
      </c>
      <c r="AB33" s="32">
        <f t="shared" si="39"/>
        <v>-35.805</v>
      </c>
      <c r="AC33" s="32">
        <f t="shared" si="52"/>
        <v>-35.855000000000004</v>
      </c>
      <c r="AD33" s="32">
        <f t="shared" si="53"/>
        <v>-0.23499999999999943</v>
      </c>
      <c r="AE33" s="64">
        <f t="shared" si="54"/>
        <v>-0.28500000000000369</v>
      </c>
      <c r="AF33" s="21"/>
      <c r="AG33" s="29">
        <f t="shared" si="2"/>
        <v>-0.49032348821823574</v>
      </c>
      <c r="AH33" s="29">
        <f t="shared" si="29"/>
        <v>-5.8200000000000002E-2</v>
      </c>
      <c r="AI33" s="45"/>
      <c r="AJ33" s="61"/>
      <c r="AK33" s="48" t="s">
        <v>71</v>
      </c>
      <c r="AL33" s="16"/>
      <c r="AN33" s="42">
        <f t="shared" si="7"/>
        <v>-46.858394627308535</v>
      </c>
      <c r="AO33" s="20">
        <f t="shared" si="15"/>
        <v>-48.944323791384207</v>
      </c>
      <c r="AP33" s="20">
        <f t="shared" si="16"/>
        <v>-48.858394627308535</v>
      </c>
      <c r="AQ33" s="32">
        <f t="shared" si="27"/>
        <v>-38.83</v>
      </c>
      <c r="AR33" s="32">
        <f t="shared" si="43"/>
        <v>-39.056666666666665</v>
      </c>
      <c r="AS33" s="32">
        <f t="shared" si="55"/>
        <v>-38.914999999999999</v>
      </c>
      <c r="AT33" s="20">
        <f t="shared" si="50"/>
        <v>0.14166666666666572</v>
      </c>
      <c r="AU33" s="64">
        <f t="shared" si="56"/>
        <v>-8.5000000000000853E-2</v>
      </c>
      <c r="AV33" s="21"/>
      <c r="AW33" s="29">
        <f t="shared" si="3"/>
        <v>-0.99327237226356724</v>
      </c>
      <c r="AX33" s="68">
        <f t="shared" si="30"/>
        <v>0.1145</v>
      </c>
      <c r="AY33" s="29"/>
      <c r="AZ33" s="37"/>
      <c r="BA33" s="16"/>
      <c r="BC33" s="20">
        <f t="shared" si="18"/>
        <v>-98.783238974152397</v>
      </c>
      <c r="BD33" s="20">
        <f t="shared" si="19"/>
        <v>-98.525451481925387</v>
      </c>
      <c r="BE33" s="32">
        <f t="shared" si="25"/>
        <v>-37.229999999999997</v>
      </c>
      <c r="BF33" s="32">
        <f t="shared" si="46"/>
        <v>-37.326666666666661</v>
      </c>
      <c r="BG33" s="32">
        <f t="shared" si="57"/>
        <v>-37.536666666666662</v>
      </c>
      <c r="BH33" s="32">
        <f t="shared" si="58"/>
        <v>-9.6666666666664014E-2</v>
      </c>
      <c r="BI33" s="20">
        <f t="shared" si="59"/>
        <v>-0.30666666666666487</v>
      </c>
      <c r="BJ33" s="21"/>
      <c r="BK33" s="29">
        <f t="shared" si="4"/>
        <v>-0.62886843027221007</v>
      </c>
      <c r="BL33" s="29">
        <f t="shared" si="32"/>
        <v>-0.4</v>
      </c>
      <c r="BM33" s="29"/>
      <c r="BN33" s="37"/>
      <c r="BO33" s="16"/>
    </row>
    <row r="34" spans="1:67" ht="12.75">
      <c r="A34" s="5">
        <v>99883</v>
      </c>
      <c r="B34" s="8">
        <f t="shared" si="5"/>
        <v>-99.933000000000007</v>
      </c>
      <c r="C34" s="8">
        <f t="shared" si="8"/>
        <v>0.37999999999999545</v>
      </c>
      <c r="D34" s="2">
        <v>-36.57</v>
      </c>
      <c r="G34" s="20">
        <f t="shared" si="9"/>
        <v>-7.8701833574703119</v>
      </c>
      <c r="H34" s="34">
        <f t="shared" si="10"/>
        <v>-7.8606356725730162</v>
      </c>
      <c r="I34" s="32">
        <f t="shared" si="28"/>
        <v>-33.409999999999997</v>
      </c>
      <c r="J34" s="32">
        <f t="shared" si="35"/>
        <v>-34.160000000000004</v>
      </c>
      <c r="K34" s="32">
        <f t="shared" si="36"/>
        <v>-34.299999999999997</v>
      </c>
      <c r="L34" s="32">
        <f t="shared" si="37"/>
        <v>-0.75000000000000711</v>
      </c>
      <c r="M34" s="64">
        <f t="shared" si="38"/>
        <v>-0.89000000000000057</v>
      </c>
      <c r="N34" s="21"/>
      <c r="O34" s="29">
        <f t="shared" si="33"/>
        <v>-0.78083773620778274</v>
      </c>
      <c r="P34" s="29">
        <f t="shared" si="51"/>
        <v>-1.5699999999999999E-2</v>
      </c>
      <c r="Q34" s="29">
        <f t="shared" si="0"/>
        <v>-0.48713427573019386</v>
      </c>
      <c r="R34" s="29">
        <f t="shared" si="60"/>
        <v>1.95E-2</v>
      </c>
      <c r="S34" s="44"/>
      <c r="T34" s="60"/>
      <c r="U34" s="53" t="s">
        <v>96</v>
      </c>
      <c r="V34" s="16"/>
      <c r="X34" s="42">
        <f t="shared" si="1"/>
        <v>-8.591273599719047</v>
      </c>
      <c r="Y34" s="20">
        <f t="shared" si="12"/>
        <v>-10.619916654410936</v>
      </c>
      <c r="Z34" s="34">
        <f t="shared" si="13"/>
        <v>-10.591273599719047</v>
      </c>
      <c r="AA34" s="32">
        <f t="shared" si="31"/>
        <v>-35.78</v>
      </c>
      <c r="AB34" s="32">
        <f t="shared" si="39"/>
        <v>-35.731666666666662</v>
      </c>
      <c r="AC34" s="32">
        <f t="shared" si="52"/>
        <v>-35.832962962962966</v>
      </c>
      <c r="AD34" s="32">
        <f t="shared" si="53"/>
        <v>4.8333333333339112E-2</v>
      </c>
      <c r="AE34" s="64">
        <f t="shared" si="54"/>
        <v>-5.2962962962965321E-2</v>
      </c>
      <c r="AF34" s="21"/>
      <c r="AG34" s="29">
        <f t="shared" si="2"/>
        <v>-0.93582503067028877</v>
      </c>
      <c r="AH34" s="29">
        <f t="shared" si="29"/>
        <v>-5.8200000000000002E-2</v>
      </c>
      <c r="AI34" s="44"/>
      <c r="AJ34" s="60"/>
      <c r="AK34" s="53" t="s">
        <v>76</v>
      </c>
      <c r="AL34" s="16"/>
      <c r="AN34" s="42">
        <f t="shared" si="7"/>
        <v>-46.686536299157197</v>
      </c>
      <c r="AO34" s="20">
        <f t="shared" si="15"/>
        <v>-48.772465463232869</v>
      </c>
      <c r="AP34" s="20">
        <f t="shared" si="16"/>
        <v>-48.686536299157197</v>
      </c>
      <c r="AQ34" s="32">
        <f t="shared" si="27"/>
        <v>-39.25</v>
      </c>
      <c r="AR34" s="32">
        <f t="shared" si="43"/>
        <v>-39.175000000000004</v>
      </c>
      <c r="AS34" s="32">
        <f t="shared" si="55"/>
        <v>-39.056666666666665</v>
      </c>
      <c r="AT34" s="20">
        <f t="shared" si="50"/>
        <v>0.1183333333333394</v>
      </c>
      <c r="AU34" s="64">
        <f t="shared" si="56"/>
        <v>0.19333333333333513</v>
      </c>
      <c r="AV34" s="21"/>
      <c r="AW34" s="29">
        <f t="shared" si="3"/>
        <v>-0.68645499219980832</v>
      </c>
      <c r="AX34" s="68">
        <f t="shared" si="30"/>
        <v>0.1145</v>
      </c>
      <c r="AY34" s="29"/>
      <c r="AZ34" s="36"/>
      <c r="BA34" s="16"/>
      <c r="BC34" s="20">
        <f t="shared" si="18"/>
        <v>-98.267663989698377</v>
      </c>
      <c r="BD34" s="20">
        <f t="shared" si="19"/>
        <v>-98.009876497471367</v>
      </c>
      <c r="BE34" s="32">
        <f t="shared" si="25"/>
        <v>-37.6</v>
      </c>
      <c r="BF34" s="32">
        <f t="shared" si="46"/>
        <v>-37.513333333333328</v>
      </c>
      <c r="BG34" s="32">
        <f t="shared" si="57"/>
        <v>-37.584444444444443</v>
      </c>
      <c r="BH34" s="32">
        <f t="shared" si="58"/>
        <v>8.6666666666673109E-2</v>
      </c>
      <c r="BI34" s="20">
        <f t="shared" si="59"/>
        <v>1.5555555555557987E-2</v>
      </c>
      <c r="BJ34" s="21"/>
      <c r="BK34" s="29">
        <f t="shared" si="4"/>
        <v>-0.98151607583579992</v>
      </c>
      <c r="BL34" s="29">
        <f t="shared" si="32"/>
        <v>-0.4</v>
      </c>
      <c r="BM34" s="29"/>
      <c r="BN34" s="37"/>
      <c r="BO34" s="16"/>
    </row>
    <row r="35" spans="1:67" ht="12.75">
      <c r="A35" s="5">
        <v>99451</v>
      </c>
      <c r="B35" s="8">
        <f t="shared" si="5"/>
        <v>-99.501000000000005</v>
      </c>
      <c r="C35" s="8">
        <f t="shared" si="8"/>
        <v>0.43200000000000216</v>
      </c>
      <c r="D35" s="2">
        <v>-36.71</v>
      </c>
      <c r="G35" s="20">
        <f t="shared" si="9"/>
        <v>-7.8510879876757187</v>
      </c>
      <c r="H35" s="34">
        <f t="shared" si="10"/>
        <v>-7.841540302778423</v>
      </c>
      <c r="I35" s="32">
        <f t="shared" si="28"/>
        <v>-34.36</v>
      </c>
      <c r="J35" s="32">
        <f t="shared" si="35"/>
        <v>-34.1</v>
      </c>
      <c r="K35" s="32">
        <f t="shared" si="36"/>
        <v>-34.285555555555554</v>
      </c>
      <c r="L35" s="32">
        <f t="shared" si="37"/>
        <v>0.25999999999999801</v>
      </c>
      <c r="M35" s="64">
        <f t="shared" si="38"/>
        <v>7.4444444444445423E-2</v>
      </c>
      <c r="N35" s="21"/>
      <c r="O35" s="29">
        <f t="shared" si="33"/>
        <v>-0.15061654874557617</v>
      </c>
      <c r="P35" s="29">
        <f t="shared" si="51"/>
        <v>-1.5699999999999999E-2</v>
      </c>
      <c r="Q35" s="29">
        <f t="shared" si="0"/>
        <v>0.18819732447103513</v>
      </c>
      <c r="R35" s="29">
        <f t="shared" si="60"/>
        <v>1.95E-2</v>
      </c>
      <c r="S35" s="44"/>
      <c r="T35" s="60"/>
      <c r="U35" s="36" t="s">
        <v>92</v>
      </c>
      <c r="V35" s="16"/>
      <c r="X35" s="42">
        <f t="shared" si="1"/>
        <v>-8.5339874903352673</v>
      </c>
      <c r="Y35" s="20">
        <f t="shared" si="12"/>
        <v>-10.562630545027156</v>
      </c>
      <c r="Z35" s="34">
        <f t="shared" si="13"/>
        <v>-10.533987490335267</v>
      </c>
      <c r="AA35" s="32">
        <f t="shared" si="31"/>
        <v>-35.844999999999999</v>
      </c>
      <c r="AB35" s="32">
        <f t="shared" si="39"/>
        <v>-35.663333333333334</v>
      </c>
      <c r="AC35" s="32">
        <f t="shared" si="52"/>
        <v>-35.749074074074073</v>
      </c>
      <c r="AD35" s="32">
        <f t="shared" si="53"/>
        <v>0.18166666666666487</v>
      </c>
      <c r="AE35" s="64">
        <f t="shared" si="54"/>
        <v>9.5925925925925526E-2</v>
      </c>
      <c r="AF35" s="21"/>
      <c r="AG35" s="29">
        <f t="shared" si="2"/>
        <v>-0.94344364073497955</v>
      </c>
      <c r="AH35" s="29">
        <f t="shared" si="29"/>
        <v>-5.8200000000000002E-2</v>
      </c>
      <c r="AI35" s="44"/>
      <c r="AJ35" s="60"/>
      <c r="AK35" s="36" t="s">
        <v>112</v>
      </c>
      <c r="AL35" s="16"/>
      <c r="AN35" s="42">
        <f t="shared" si="7"/>
        <v>-46.51467797100586</v>
      </c>
      <c r="AO35" s="20">
        <f t="shared" si="15"/>
        <v>-48.600607135081532</v>
      </c>
      <c r="AP35" s="20">
        <f t="shared" si="16"/>
        <v>-48.51467797100586</v>
      </c>
      <c r="AQ35" s="32">
        <f t="shared" si="27"/>
        <v>-39.445</v>
      </c>
      <c r="AR35" s="32">
        <f t="shared" si="43"/>
        <v>-39.248333333333328</v>
      </c>
      <c r="AS35" s="32">
        <f t="shared" si="55"/>
        <v>-39.122222222222227</v>
      </c>
      <c r="AT35" s="20">
        <f t="shared" si="50"/>
        <v>0.12611111111110063</v>
      </c>
      <c r="AU35" s="64">
        <f t="shared" si="56"/>
        <v>0.32277777777777317</v>
      </c>
      <c r="AV35" s="21"/>
      <c r="AW35" s="29">
        <f t="shared" si="3"/>
        <v>-5.8437692188338455E-2</v>
      </c>
      <c r="AX35" s="68">
        <f t="shared" si="30"/>
        <v>0.1145</v>
      </c>
      <c r="AY35" s="29"/>
      <c r="AZ35" s="36"/>
      <c r="BA35" s="16"/>
      <c r="BC35" s="20">
        <f t="shared" si="18"/>
        <v>-97.752089005244358</v>
      </c>
      <c r="BD35" s="20">
        <f t="shared" si="19"/>
        <v>-97.494301513017348</v>
      </c>
      <c r="BE35" s="32">
        <f t="shared" si="25"/>
        <v>-37.71</v>
      </c>
      <c r="BF35" s="32">
        <f t="shared" si="46"/>
        <v>-37.776666666666671</v>
      </c>
      <c r="BG35" s="32">
        <f t="shared" si="57"/>
        <v>-37.832222222222221</v>
      </c>
      <c r="BH35" s="32">
        <f t="shared" si="58"/>
        <v>-6.6666666666669983E-2</v>
      </c>
      <c r="BI35" s="20">
        <f t="shared" si="59"/>
        <v>-0.12222222222222001</v>
      </c>
      <c r="BJ35" s="21"/>
      <c r="BK35" s="29">
        <f t="shared" si="4"/>
        <v>-0.87490144117972601</v>
      </c>
      <c r="BL35" s="29">
        <f t="shared" si="32"/>
        <v>-0.4</v>
      </c>
      <c r="BM35" s="29"/>
      <c r="BN35" s="37"/>
      <c r="BO35" s="16"/>
    </row>
    <row r="36" spans="1:67" ht="12.75">
      <c r="A36" s="5">
        <v>99019</v>
      </c>
      <c r="B36" s="8">
        <f t="shared" si="5"/>
        <v>-99.069000000000003</v>
      </c>
      <c r="C36" s="8">
        <f t="shared" si="8"/>
        <v>0.43200000000000216</v>
      </c>
      <c r="D36" s="2">
        <v>-37.15</v>
      </c>
      <c r="G36" s="20">
        <f t="shared" si="9"/>
        <v>-7.8319926178811254</v>
      </c>
      <c r="H36" s="34">
        <f t="shared" si="10"/>
        <v>-7.8224449329838297</v>
      </c>
      <c r="I36" s="32">
        <f t="shared" si="28"/>
        <v>-34.53</v>
      </c>
      <c r="J36" s="32">
        <f t="shared" si="35"/>
        <v>-34.446666666666665</v>
      </c>
      <c r="K36" s="32">
        <f t="shared" si="36"/>
        <v>-34.222222222222221</v>
      </c>
      <c r="L36" s="32">
        <f t="shared" si="37"/>
        <v>8.3333333333335702E-2</v>
      </c>
      <c r="M36" s="64">
        <f t="shared" si="38"/>
        <v>0.3077777777777797</v>
      </c>
      <c r="N36" s="21"/>
      <c r="O36" s="29">
        <f t="shared" si="33"/>
        <v>0.93145428495330573</v>
      </c>
      <c r="P36" s="29">
        <f t="shared" si="51"/>
        <v>-1.5699999999999999E-2</v>
      </c>
      <c r="Q36" s="29">
        <f t="shared" si="0"/>
        <v>0.77546930497193933</v>
      </c>
      <c r="R36" s="29">
        <f t="shared" si="60"/>
        <v>1.95E-2</v>
      </c>
      <c r="S36" s="44"/>
      <c r="T36" s="60"/>
      <c r="U36" s="37" t="s">
        <v>88</v>
      </c>
      <c r="V36" s="16"/>
      <c r="X36" s="42">
        <f t="shared" si="1"/>
        <v>-8.4767013809514875</v>
      </c>
      <c r="Y36" s="20">
        <f t="shared" si="12"/>
        <v>-10.505344435643376</v>
      </c>
      <c r="Z36" s="34">
        <f t="shared" si="13"/>
        <v>-10.476701380951488</v>
      </c>
      <c r="AA36" s="32">
        <f t="shared" si="31"/>
        <v>-35.365000000000002</v>
      </c>
      <c r="AB36" s="32">
        <f t="shared" si="39"/>
        <v>-35.686666666666667</v>
      </c>
      <c r="AC36" s="32">
        <f t="shared" si="52"/>
        <v>-35.66740740740741</v>
      </c>
      <c r="AD36" s="32">
        <f t="shared" si="53"/>
        <v>-0.32166666666666544</v>
      </c>
      <c r="AE36" s="64">
        <f t="shared" si="54"/>
        <v>-0.3024074074074079</v>
      </c>
      <c r="AF36" s="21"/>
      <c r="AG36" s="29">
        <f t="shared" si="2"/>
        <v>-0.5096144860916566</v>
      </c>
      <c r="AH36" s="29">
        <f t="shared" si="29"/>
        <v>-5.8200000000000002E-2</v>
      </c>
      <c r="AK36" s="48" t="s">
        <v>88</v>
      </c>
      <c r="AL36" s="16"/>
      <c r="AN36" s="42">
        <f t="shared" si="7"/>
        <v>-46.342819642854522</v>
      </c>
      <c r="AO36" s="20">
        <f t="shared" si="15"/>
        <v>-48.428748806930194</v>
      </c>
      <c r="AP36" s="20">
        <f t="shared" si="16"/>
        <v>-48.342819642854522</v>
      </c>
      <c r="AQ36" s="32">
        <f t="shared" si="27"/>
        <v>-39.049999999999997</v>
      </c>
      <c r="AR36" s="32">
        <f t="shared" si="43"/>
        <v>-39.231666666666669</v>
      </c>
      <c r="AS36" s="32">
        <f t="shared" si="55"/>
        <v>-39.271666666666668</v>
      </c>
      <c r="AT36" s="20">
        <f t="shared" si="50"/>
        <v>-3.9999999999999147E-2</v>
      </c>
      <c r="AU36" s="64">
        <f t="shared" si="56"/>
        <v>-0.22166666666667112</v>
      </c>
      <c r="AV36" s="21"/>
      <c r="AW36" s="29">
        <f t="shared" si="3"/>
        <v>0.59692325346065922</v>
      </c>
      <c r="AX36" s="68">
        <f t="shared" si="30"/>
        <v>0.1145</v>
      </c>
      <c r="AY36" s="29"/>
      <c r="BA36" s="16"/>
      <c r="BC36" s="20">
        <f t="shared" si="18"/>
        <v>-97.236514020790338</v>
      </c>
      <c r="BD36" s="20">
        <f t="shared" si="19"/>
        <v>-96.978726528563328</v>
      </c>
      <c r="BE36" s="32">
        <f t="shared" si="25"/>
        <v>-38.020000000000003</v>
      </c>
      <c r="BF36" s="32">
        <f t="shared" si="46"/>
        <v>-38.04</v>
      </c>
      <c r="BG36" s="32">
        <f t="shared" si="57"/>
        <v>-38.06666666666667</v>
      </c>
      <c r="BH36" s="32">
        <f t="shared" si="58"/>
        <v>-1.9999999999996021E-2</v>
      </c>
      <c r="BI36" s="20">
        <f t="shared" si="59"/>
        <v>-4.6666666666666856E-2</v>
      </c>
      <c r="BJ36" s="21"/>
      <c r="BK36" s="29">
        <f t="shared" si="4"/>
        <v>-0.35891069874921416</v>
      </c>
      <c r="BL36" s="29">
        <f t="shared" si="32"/>
        <v>-0.4</v>
      </c>
      <c r="BM36" s="29"/>
      <c r="BN36" s="47"/>
      <c r="BO36" s="16"/>
    </row>
    <row r="37" spans="1:67" ht="12.75">
      <c r="A37" s="5">
        <v>98546</v>
      </c>
      <c r="B37" s="8">
        <f t="shared" si="5"/>
        <v>-98.596000000000004</v>
      </c>
      <c r="C37" s="8">
        <f t="shared" si="8"/>
        <v>0.47299999999999898</v>
      </c>
      <c r="D37" s="2">
        <v>-37.229999999999997</v>
      </c>
      <c r="G37" s="20">
        <f t="shared" si="9"/>
        <v>-7.8128972480865322</v>
      </c>
      <c r="H37" s="34">
        <f t="shared" si="10"/>
        <v>-7.8033495631892364</v>
      </c>
      <c r="I37" s="32">
        <f t="shared" si="28"/>
        <v>-34.450000000000003</v>
      </c>
      <c r="J37" s="32">
        <f t="shared" si="35"/>
        <v>-34.330000000000005</v>
      </c>
      <c r="K37" s="32">
        <f t="shared" si="36"/>
        <v>-34.235555555555557</v>
      </c>
      <c r="L37" s="32">
        <f t="shared" si="37"/>
        <v>0.11999999999999744</v>
      </c>
      <c r="M37" s="64">
        <f t="shared" si="38"/>
        <v>0.21444444444444599</v>
      </c>
      <c r="N37" s="21"/>
      <c r="O37" s="29">
        <f t="shared" si="33"/>
        <v>-0.7808377362077692</v>
      </c>
      <c r="P37" s="29">
        <f t="shared" si="51"/>
        <v>-1.5699999999999999E-2</v>
      </c>
      <c r="Q37" s="29">
        <f t="shared" si="0"/>
        <v>0.99989057929515934</v>
      </c>
      <c r="R37" s="29">
        <f t="shared" si="60"/>
        <v>1.95E-2</v>
      </c>
      <c r="U37" s="58" t="s">
        <v>93</v>
      </c>
      <c r="V37" s="16"/>
      <c r="X37" s="42">
        <f t="shared" si="1"/>
        <v>-8.4194152715677077</v>
      </c>
      <c r="Y37" s="20">
        <f t="shared" si="12"/>
        <v>-10.448058326259597</v>
      </c>
      <c r="Z37" s="34">
        <f t="shared" si="13"/>
        <v>-10.419415271567708</v>
      </c>
      <c r="AA37" s="32">
        <f t="shared" si="31"/>
        <v>-35.849999999999994</v>
      </c>
      <c r="AB37" s="32">
        <f t="shared" si="39"/>
        <v>-35.733888888888892</v>
      </c>
      <c r="AC37" s="32">
        <f t="shared" si="52"/>
        <v>-35.574074074074069</v>
      </c>
      <c r="AD37" s="32">
        <f t="shared" si="53"/>
        <v>0.11611111111110262</v>
      </c>
      <c r="AE37" s="64">
        <f t="shared" si="54"/>
        <v>0.27592592592592524</v>
      </c>
      <c r="AF37" s="21"/>
      <c r="AG37" s="29">
        <f t="shared" si="2"/>
        <v>0.16266895032810322</v>
      </c>
      <c r="AH37" s="29">
        <f t="shared" si="29"/>
        <v>-5.8200000000000002E-2</v>
      </c>
      <c r="AK37" s="48" t="s">
        <v>115</v>
      </c>
      <c r="AL37" s="16"/>
      <c r="AN37" s="42">
        <f t="shared" si="7"/>
        <v>-46.170961314703185</v>
      </c>
      <c r="AO37" s="20">
        <f t="shared" si="15"/>
        <v>-48.256890478778857</v>
      </c>
      <c r="AP37" s="20">
        <f t="shared" si="16"/>
        <v>-48.170961314703185</v>
      </c>
      <c r="AQ37" s="32">
        <f t="shared" si="27"/>
        <v>-39.200000000000003</v>
      </c>
      <c r="AR37" s="32">
        <f t="shared" si="43"/>
        <v>-39.268333333333338</v>
      </c>
      <c r="AS37" s="32">
        <f t="shared" si="55"/>
        <v>-39.314999999999998</v>
      </c>
      <c r="AT37" s="20">
        <f t="shared" si="50"/>
        <v>-4.6666666666659751E-2</v>
      </c>
      <c r="AU37" s="64">
        <f t="shared" si="56"/>
        <v>-0.11499999999999488</v>
      </c>
      <c r="AV37" s="21"/>
      <c r="AW37" s="29">
        <f t="shared" si="3"/>
        <v>0.97297717475243506</v>
      </c>
      <c r="AX37" s="68">
        <f t="shared" si="30"/>
        <v>0.1145</v>
      </c>
      <c r="AY37" s="29"/>
      <c r="AZ37" s="37"/>
      <c r="BA37" s="16"/>
      <c r="BC37" s="20">
        <f t="shared" si="18"/>
        <v>-96.720939036336318</v>
      </c>
      <c r="BD37" s="20">
        <f t="shared" si="19"/>
        <v>-96.463151544109309</v>
      </c>
      <c r="BE37" s="32">
        <f t="shared" si="25"/>
        <v>-38.39</v>
      </c>
      <c r="BF37" s="32">
        <f t="shared" si="46"/>
        <v>-38.426666666666669</v>
      </c>
      <c r="BG37" s="32">
        <f t="shared" si="57"/>
        <v>-38.272222222222219</v>
      </c>
      <c r="BH37" s="32">
        <f t="shared" si="58"/>
        <v>-3.6666666666668846E-2</v>
      </c>
      <c r="BI37" s="20">
        <f t="shared" si="59"/>
        <v>0.11777777777778198</v>
      </c>
      <c r="BJ37" s="21"/>
      <c r="BK37" s="29">
        <f t="shared" si="4"/>
        <v>0.32501834847416217</v>
      </c>
      <c r="BL37" s="29">
        <f t="shared" si="32"/>
        <v>-0.4</v>
      </c>
      <c r="BM37" s="29"/>
      <c r="BN37" s="37"/>
      <c r="BO37" s="16"/>
    </row>
    <row r="38" spans="1:67" ht="12.75">
      <c r="A38" s="5">
        <v>98073</v>
      </c>
      <c r="B38" s="8">
        <f t="shared" si="5"/>
        <v>-98.123000000000005</v>
      </c>
      <c r="C38" s="8">
        <f t="shared" si="8"/>
        <v>0.47299999999999898</v>
      </c>
      <c r="D38" s="2">
        <v>-37.6</v>
      </c>
      <c r="G38" s="20">
        <f t="shared" si="9"/>
        <v>-7.7938018782919389</v>
      </c>
      <c r="H38" s="34">
        <f t="shared" si="10"/>
        <v>-7.7842541933946432</v>
      </c>
      <c r="I38" s="32">
        <f t="shared" si="28"/>
        <v>-34.01</v>
      </c>
      <c r="J38" s="32">
        <f t="shared" si="35"/>
        <v>-34.343333333333334</v>
      </c>
      <c r="K38" s="32">
        <f t="shared" si="36"/>
        <v>-34.227777777777774</v>
      </c>
      <c r="L38" s="32">
        <f t="shared" si="37"/>
        <v>-0.3333333333333357</v>
      </c>
      <c r="M38" s="64">
        <f t="shared" si="38"/>
        <v>-0.21777777777777629</v>
      </c>
      <c r="N38" s="21"/>
      <c r="O38" s="29">
        <f t="shared" si="33"/>
        <v>-0.15061654874548511</v>
      </c>
      <c r="P38" s="29">
        <f t="shared" si="51"/>
        <v>-1.5699999999999999E-2</v>
      </c>
      <c r="Q38" s="29">
        <f t="shared" si="0"/>
        <v>0.75645193902022667</v>
      </c>
      <c r="R38" s="29">
        <f t="shared" si="60"/>
        <v>1.95E-2</v>
      </c>
      <c r="U38" s="50"/>
      <c r="V38" s="16"/>
      <c r="X38" s="42">
        <f t="shared" si="1"/>
        <v>-8.362129162183928</v>
      </c>
      <c r="Y38" s="20">
        <f t="shared" si="12"/>
        <v>-10.390772216875817</v>
      </c>
      <c r="Z38" s="34">
        <f t="shared" si="13"/>
        <v>-10.362129162183928</v>
      </c>
      <c r="AA38" s="32">
        <f t="shared" si="31"/>
        <v>-35.986666666666672</v>
      </c>
      <c r="AB38" s="32">
        <f t="shared" si="39"/>
        <v>-35.690555555555555</v>
      </c>
      <c r="AC38" s="32">
        <f t="shared" si="52"/>
        <v>-35.541481481481483</v>
      </c>
      <c r="AD38" s="32">
        <f t="shared" si="53"/>
        <v>0.29611111111111654</v>
      </c>
      <c r="AE38" s="64">
        <f t="shared" si="54"/>
        <v>0.44518518518518846</v>
      </c>
      <c r="AF38" s="21"/>
      <c r="AG38" s="29">
        <f t="shared" si="2"/>
        <v>0.75883777702533484</v>
      </c>
      <c r="AH38" s="29">
        <f t="shared" si="29"/>
        <v>-5.8200000000000002E-2</v>
      </c>
      <c r="AL38" s="16"/>
      <c r="AN38" s="42">
        <f t="shared" si="7"/>
        <v>-45.999102986551847</v>
      </c>
      <c r="AO38" s="20">
        <f t="shared" si="15"/>
        <v>-48.085032150627519</v>
      </c>
      <c r="AP38" s="20">
        <f t="shared" si="16"/>
        <v>-47.999102986551847</v>
      </c>
      <c r="AQ38" s="32">
        <f t="shared" si="27"/>
        <v>-39.555</v>
      </c>
      <c r="AR38" s="32">
        <f t="shared" si="43"/>
        <v>-39.398333333333333</v>
      </c>
      <c r="AS38" s="32">
        <f t="shared" si="55"/>
        <v>-39.527222222222221</v>
      </c>
      <c r="AT38" s="20">
        <f t="shared" si="50"/>
        <v>-0.12888888888888772</v>
      </c>
      <c r="AU38" s="64">
        <f t="shared" si="56"/>
        <v>2.7777777777778567E-2</v>
      </c>
      <c r="AV38" s="21"/>
      <c r="AW38" s="29">
        <f t="shared" si="3"/>
        <v>0.89376426254074826</v>
      </c>
      <c r="AX38" s="68">
        <f t="shared" si="30"/>
        <v>0.1145</v>
      </c>
      <c r="AY38" s="29"/>
      <c r="AZ38" s="29"/>
      <c r="BA38" s="16"/>
      <c r="BC38" s="20">
        <f t="shared" si="18"/>
        <v>-96.205364051882299</v>
      </c>
      <c r="BD38" s="20">
        <f t="shared" si="19"/>
        <v>-95.947576559655289</v>
      </c>
      <c r="BE38" s="32">
        <f t="shared" si="25"/>
        <v>-38.869999999999997</v>
      </c>
      <c r="BF38" s="32">
        <f t="shared" si="46"/>
        <v>-38.69</v>
      </c>
      <c r="BG38" s="32">
        <f t="shared" si="57"/>
        <v>-38.49</v>
      </c>
      <c r="BH38" s="32">
        <f t="shared" si="58"/>
        <v>0.17999999999999972</v>
      </c>
      <c r="BI38" s="20">
        <f t="shared" si="59"/>
        <v>0.37999999999999545</v>
      </c>
      <c r="BJ38" s="21"/>
      <c r="BK38" s="29">
        <f t="shared" si="4"/>
        <v>0.85686769826987286</v>
      </c>
      <c r="BL38" s="29">
        <f t="shared" si="32"/>
        <v>-0.4</v>
      </c>
      <c r="BM38" s="29"/>
      <c r="BN38" s="29"/>
      <c r="BO38" s="16"/>
    </row>
    <row r="39" spans="1:67" ht="12.75">
      <c r="A39" s="5">
        <v>97576.5</v>
      </c>
      <c r="B39" s="8">
        <f t="shared" si="5"/>
        <v>-97.626499999999993</v>
      </c>
      <c r="C39" s="8">
        <f t="shared" si="8"/>
        <v>0.49650000000001171</v>
      </c>
      <c r="D39" s="2">
        <v>-37.71</v>
      </c>
      <c r="G39" s="20">
        <f t="shared" si="9"/>
        <v>-7.7747065084973457</v>
      </c>
      <c r="H39" s="34">
        <f t="shared" si="10"/>
        <v>-7.7651588236000499</v>
      </c>
      <c r="I39" s="32">
        <f t="shared" si="28"/>
        <v>-34.57</v>
      </c>
      <c r="J39" s="32">
        <f t="shared" si="35"/>
        <v>-34.14</v>
      </c>
      <c r="K39" s="32">
        <f t="shared" si="36"/>
        <v>-34.337777777777774</v>
      </c>
      <c r="L39" s="32">
        <f t="shared" si="37"/>
        <v>0.42999999999999972</v>
      </c>
      <c r="M39" s="64">
        <f t="shared" si="38"/>
        <v>0.23222222222222655</v>
      </c>
      <c r="N39" s="21"/>
      <c r="O39" s="29">
        <f t="shared" si="33"/>
        <v>0.93145428495335492</v>
      </c>
      <c r="P39" s="29">
        <f t="shared" si="51"/>
        <v>-1.5699999999999999E-2</v>
      </c>
      <c r="Q39" s="29">
        <f t="shared" si="0"/>
        <v>0.15906102945083972</v>
      </c>
      <c r="R39" s="29">
        <f t="shared" si="60"/>
        <v>1.95E-2</v>
      </c>
      <c r="U39" s="57" t="s">
        <v>94</v>
      </c>
      <c r="V39" s="16"/>
      <c r="X39" s="42">
        <f t="shared" si="1"/>
        <v>-8.3048430528001482</v>
      </c>
      <c r="Y39" s="20">
        <f t="shared" si="12"/>
        <v>-10.333486107492037</v>
      </c>
      <c r="Z39" s="34">
        <f t="shared" si="13"/>
        <v>-10.304843052800148</v>
      </c>
      <c r="AA39" s="32">
        <f t="shared" si="31"/>
        <v>-35.234999999999999</v>
      </c>
      <c r="AB39" s="32">
        <f t="shared" si="39"/>
        <v>-35.510555555555555</v>
      </c>
      <c r="AC39" s="32">
        <f t="shared" si="52"/>
        <v>-35.45703703703704</v>
      </c>
      <c r="AD39" s="32">
        <f t="shared" si="53"/>
        <v>-0.275555555555556</v>
      </c>
      <c r="AE39" s="64">
        <f t="shared" si="54"/>
        <v>-0.22203703703704036</v>
      </c>
      <c r="AF39" s="21"/>
      <c r="AG39" s="29">
        <f t="shared" si="2"/>
        <v>0.99993797430991493</v>
      </c>
      <c r="AH39" s="29">
        <f t="shared" si="29"/>
        <v>-5.8200000000000002E-2</v>
      </c>
      <c r="AK39" s="51" t="s">
        <v>108</v>
      </c>
      <c r="AL39" s="16"/>
      <c r="AN39" s="42">
        <f t="shared" si="7"/>
        <v>-45.82724465840051</v>
      </c>
      <c r="AO39" s="20">
        <f t="shared" si="15"/>
        <v>-47.913173822476182</v>
      </c>
      <c r="AP39" s="20">
        <f t="shared" si="16"/>
        <v>-47.82724465840051</v>
      </c>
      <c r="AQ39" s="32">
        <f t="shared" si="27"/>
        <v>-39.44</v>
      </c>
      <c r="AR39" s="32">
        <f t="shared" si="43"/>
        <v>-39.526666666666671</v>
      </c>
      <c r="AS39" s="32">
        <f t="shared" si="55"/>
        <v>-39.508333333333333</v>
      </c>
      <c r="AT39" s="20">
        <f t="shared" si="50"/>
        <v>1.8333333333337976E-2</v>
      </c>
      <c r="AU39" s="64">
        <f t="shared" si="56"/>
        <v>-6.8333333333335133E-2</v>
      </c>
      <c r="AV39" s="21"/>
      <c r="AW39" s="29">
        <f t="shared" si="3"/>
        <v>0.39634911880292528</v>
      </c>
      <c r="AX39" s="68">
        <f t="shared" si="30"/>
        <v>0.1145</v>
      </c>
      <c r="AY39" s="29"/>
      <c r="AZ39" s="29"/>
      <c r="BA39" s="16"/>
      <c r="BC39" s="20">
        <f t="shared" si="18"/>
        <v>-95.689789067428279</v>
      </c>
      <c r="BD39" s="20">
        <f t="shared" si="19"/>
        <v>-95.432001575201269</v>
      </c>
      <c r="BE39" s="32">
        <f t="shared" si="25"/>
        <v>-38.81</v>
      </c>
      <c r="BF39" s="32">
        <f t="shared" si="46"/>
        <v>-38.833333333333336</v>
      </c>
      <c r="BG39" s="32">
        <f t="shared" si="57"/>
        <v>-38.677777777777777</v>
      </c>
      <c r="BH39" s="32">
        <f t="shared" si="58"/>
        <v>-2.3333333333333428E-2</v>
      </c>
      <c r="BI39" s="20">
        <f t="shared" si="59"/>
        <v>0.13222222222222513</v>
      </c>
      <c r="BJ39" s="21"/>
      <c r="BK39" s="29">
        <f t="shared" si="4"/>
        <v>0.98777912902142051</v>
      </c>
      <c r="BL39" s="29">
        <f t="shared" si="32"/>
        <v>-0.4</v>
      </c>
      <c r="BM39" s="29"/>
      <c r="BN39" s="29"/>
      <c r="BO39" s="16"/>
    </row>
    <row r="40" spans="1:67" ht="12.75">
      <c r="A40" s="5">
        <v>97080</v>
      </c>
      <c r="B40" s="8">
        <f t="shared" si="5"/>
        <v>-97.13</v>
      </c>
      <c r="C40" s="8">
        <f t="shared" si="8"/>
        <v>0.4964999999999975</v>
      </c>
      <c r="D40" s="2">
        <v>-38.020000000000003</v>
      </c>
      <c r="G40" s="20">
        <f t="shared" si="9"/>
        <v>-7.7556111387027524</v>
      </c>
      <c r="H40" s="34">
        <f t="shared" si="10"/>
        <v>-7.7460634538054567</v>
      </c>
      <c r="I40" s="32">
        <f t="shared" si="28"/>
        <v>-33.840000000000003</v>
      </c>
      <c r="J40" s="32">
        <f t="shared" si="35"/>
        <v>-34.216666666666669</v>
      </c>
      <c r="K40" s="32">
        <f t="shared" si="36"/>
        <v>-34.424444444444447</v>
      </c>
      <c r="L40" s="32">
        <f t="shared" si="37"/>
        <v>-0.37666666666666515</v>
      </c>
      <c r="M40" s="64">
        <f t="shared" si="38"/>
        <v>-0.58444444444444343</v>
      </c>
      <c r="N40" s="21"/>
      <c r="O40" s="29">
        <f t="shared" si="33"/>
        <v>-0.78083773620775576</v>
      </c>
      <c r="P40" s="29">
        <f t="shared" si="51"/>
        <v>-1.5699999999999999E-2</v>
      </c>
      <c r="Q40" s="29">
        <f t="shared" si="0"/>
        <v>-0.51275630356498669</v>
      </c>
      <c r="R40" s="29">
        <f t="shared" si="60"/>
        <v>1.95E-2</v>
      </c>
      <c r="U40" s="57" t="s">
        <v>90</v>
      </c>
      <c r="V40" s="16"/>
      <c r="X40" s="42">
        <f t="shared" si="1"/>
        <v>-8.2475569434163685</v>
      </c>
      <c r="Y40" s="20">
        <f t="shared" si="12"/>
        <v>-10.276199998108257</v>
      </c>
      <c r="Z40" s="34">
        <f t="shared" si="13"/>
        <v>-10.247556943416368</v>
      </c>
      <c r="AA40" s="32">
        <f t="shared" si="31"/>
        <v>-35.31</v>
      </c>
      <c r="AB40" s="32">
        <f t="shared" si="39"/>
        <v>-35.256666666666668</v>
      </c>
      <c r="AC40" s="32">
        <f t="shared" si="52"/>
        <v>-35.351666666666659</v>
      </c>
      <c r="AD40" s="32">
        <f t="shared" si="53"/>
        <v>5.3333333333334565E-2</v>
      </c>
      <c r="AE40" s="64">
        <f t="shared" si="54"/>
        <v>-4.1666666666657193E-2</v>
      </c>
      <c r="AF40" s="21"/>
      <c r="AG40" s="29">
        <f t="shared" si="2"/>
        <v>0.77315608034219119</v>
      </c>
      <c r="AH40" s="29">
        <f t="shared" si="29"/>
        <v>-5.8200000000000002E-2</v>
      </c>
      <c r="AI40" s="29"/>
      <c r="AJ40" s="29"/>
      <c r="AK40" s="52" t="s">
        <v>114</v>
      </c>
      <c r="AL40" s="16"/>
      <c r="AN40" s="42">
        <f t="shared" si="7"/>
        <v>-45.655386330249172</v>
      </c>
      <c r="AO40" s="20">
        <f t="shared" si="15"/>
        <v>-47.741315494324844</v>
      </c>
      <c r="AP40" s="20">
        <f t="shared" si="16"/>
        <v>-47.655386330249172</v>
      </c>
      <c r="AQ40" s="32">
        <f t="shared" si="27"/>
        <v>-39.585000000000001</v>
      </c>
      <c r="AR40" s="32">
        <f t="shared" si="43"/>
        <v>-39.501666666666665</v>
      </c>
      <c r="AS40" s="32">
        <f t="shared" si="55"/>
        <v>-39.396666666666668</v>
      </c>
      <c r="AT40" s="20">
        <f t="shared" si="50"/>
        <v>0.10499999999999687</v>
      </c>
      <c r="AU40" s="64">
        <f t="shared" si="56"/>
        <v>0.18833333333333258</v>
      </c>
      <c r="AV40" s="21"/>
      <c r="AW40" s="29">
        <f t="shared" si="3"/>
        <v>-0.2865221825525987</v>
      </c>
      <c r="AX40" s="68">
        <f t="shared" si="30"/>
        <v>0.1145</v>
      </c>
      <c r="AY40" s="29"/>
      <c r="AZ40" s="29"/>
      <c r="BA40" s="16"/>
      <c r="BC40" s="20">
        <f t="shared" si="18"/>
        <v>-95.17421408297426</v>
      </c>
      <c r="BD40" s="20">
        <f t="shared" si="19"/>
        <v>-94.91642659074725</v>
      </c>
      <c r="BE40" s="32">
        <f t="shared" si="25"/>
        <v>-38.82</v>
      </c>
      <c r="BF40" s="32">
        <f t="shared" si="46"/>
        <v>-38.876666666666665</v>
      </c>
      <c r="BG40" s="32">
        <f t="shared" si="57"/>
        <v>-38.892222222222223</v>
      </c>
      <c r="BH40" s="32">
        <f t="shared" si="58"/>
        <v>-5.6666666666664867E-2</v>
      </c>
      <c r="BI40" s="20">
        <f t="shared" si="59"/>
        <v>-7.2222222222222854E-2</v>
      </c>
      <c r="BJ40" s="21"/>
      <c r="BK40" s="29">
        <f t="shared" si="4"/>
        <v>0.65649772736163658</v>
      </c>
      <c r="BL40" s="29">
        <f t="shared" si="32"/>
        <v>-0.4</v>
      </c>
      <c r="BM40" s="29"/>
      <c r="BN40" s="29"/>
      <c r="BO40" s="16"/>
    </row>
    <row r="41" spans="1:67" ht="12.75">
      <c r="A41" s="5">
        <v>96571</v>
      </c>
      <c r="B41" s="8">
        <f t="shared" si="5"/>
        <v>-96.620999999999995</v>
      </c>
      <c r="C41" s="8">
        <f t="shared" si="8"/>
        <v>0.50900000000000034</v>
      </c>
      <c r="D41" s="2">
        <v>-38.39</v>
      </c>
      <c r="G41" s="20">
        <f t="shared" si="9"/>
        <v>-7.7365157689081592</v>
      </c>
      <c r="H41" s="34">
        <f t="shared" si="10"/>
        <v>-7.7269680840108634</v>
      </c>
      <c r="I41" s="32">
        <f t="shared" si="28"/>
        <v>-34.24</v>
      </c>
      <c r="J41" s="32">
        <f t="shared" si="35"/>
        <v>-34.24</v>
      </c>
      <c r="K41" s="32">
        <f t="shared" si="36"/>
        <v>-34.333333333333336</v>
      </c>
      <c r="L41" s="32">
        <f t="shared" si="37"/>
        <v>0</v>
      </c>
      <c r="M41" s="64">
        <f t="shared" si="38"/>
        <v>-9.3333333333333712E-2</v>
      </c>
      <c r="N41" s="21"/>
      <c r="O41" s="29">
        <f t="shared" si="33"/>
        <v>-0.15061654874561881</v>
      </c>
      <c r="P41" s="29">
        <f t="shared" si="51"/>
        <v>-1.5699999999999999E-2</v>
      </c>
      <c r="Q41" s="29">
        <f t="shared" si="0"/>
        <v>-0.94464926349122147</v>
      </c>
      <c r="R41" s="29">
        <f t="shared" si="60"/>
        <v>1.95E-2</v>
      </c>
      <c r="S41" s="44"/>
      <c r="T41" s="60"/>
      <c r="U41" s="37"/>
      <c r="V41" s="16"/>
      <c r="X41" s="42">
        <f t="shared" si="1"/>
        <v>-8.1902708340325887</v>
      </c>
      <c r="Y41" s="20">
        <f t="shared" si="12"/>
        <v>-10.218913888724478</v>
      </c>
      <c r="Z41" s="34">
        <f t="shared" si="13"/>
        <v>-10.190270834032589</v>
      </c>
      <c r="AA41" s="32">
        <f t="shared" si="31"/>
        <v>-35.224999999999994</v>
      </c>
      <c r="AB41" s="32">
        <f t="shared" si="39"/>
        <v>-35.270555555555553</v>
      </c>
      <c r="AC41" s="32">
        <f t="shared" si="52"/>
        <v>-35.274444444444448</v>
      </c>
      <c r="AD41" s="32">
        <f t="shared" si="53"/>
        <v>-4.5555555555559124E-2</v>
      </c>
      <c r="AE41" s="64">
        <f t="shared" si="54"/>
        <v>-4.944444444445395E-2</v>
      </c>
      <c r="AF41" s="21"/>
      <c r="AG41" s="29">
        <f t="shared" si="2"/>
        <v>0.18460586370965715</v>
      </c>
      <c r="AH41" s="29">
        <f t="shared" si="29"/>
        <v>-5.8200000000000002E-2</v>
      </c>
      <c r="AI41" s="29"/>
      <c r="AJ41" s="29"/>
      <c r="AK41" s="37"/>
      <c r="AL41" s="16"/>
      <c r="AN41" s="42">
        <f t="shared" si="7"/>
        <v>-45.483528002097835</v>
      </c>
      <c r="AO41" s="20">
        <f t="shared" si="15"/>
        <v>-47.569457166173507</v>
      </c>
      <c r="AP41" s="20">
        <f t="shared" si="16"/>
        <v>-47.483528002097835</v>
      </c>
      <c r="AQ41" s="32">
        <f t="shared" si="27"/>
        <v>-39.479999999999997</v>
      </c>
      <c r="AR41" s="32">
        <f t="shared" si="43"/>
        <v>-39.935000000000002</v>
      </c>
      <c r="AS41" s="32">
        <f t="shared" si="55"/>
        <v>-39.423888888888889</v>
      </c>
      <c r="AT41" s="20">
        <f t="shared" si="50"/>
        <v>0.51111111111111285</v>
      </c>
      <c r="AU41" s="64">
        <f t="shared" si="56"/>
        <v>5.6111111111107448E-2</v>
      </c>
      <c r="AV41" s="21"/>
      <c r="AW41" s="29">
        <f t="shared" si="3"/>
        <v>-0.835326570352384</v>
      </c>
      <c r="AX41" s="68">
        <f t="shared" si="30"/>
        <v>0.1145</v>
      </c>
      <c r="AY41" s="29"/>
      <c r="AZ41" s="29"/>
      <c r="BA41" s="16"/>
      <c r="BC41" s="20">
        <f t="shared" si="18"/>
        <v>-94.65863909852024</v>
      </c>
      <c r="BD41" s="20">
        <f t="shared" si="19"/>
        <v>-94.40085160629323</v>
      </c>
      <c r="BE41" s="32">
        <f t="shared" si="25"/>
        <v>-39</v>
      </c>
      <c r="BF41" s="32">
        <f t="shared" si="46"/>
        <v>-39.00333333333333</v>
      </c>
      <c r="BG41" s="32">
        <f t="shared" si="57"/>
        <v>-39.054444444444442</v>
      </c>
      <c r="BH41" s="32">
        <f t="shared" si="58"/>
        <v>-3.3333333333303017E-3</v>
      </c>
      <c r="BI41" s="20">
        <f t="shared" si="59"/>
        <v>-5.4444444444442297E-2</v>
      </c>
      <c r="BJ41" s="21"/>
      <c r="BK41" s="29">
        <f t="shared" si="4"/>
        <v>1.8033742909835709E-2</v>
      </c>
      <c r="BL41" s="29">
        <f t="shared" si="32"/>
        <v>-0.4</v>
      </c>
      <c r="BM41" s="29"/>
      <c r="BN41" s="29"/>
      <c r="BO41" s="16"/>
    </row>
    <row r="42" spans="1:67" ht="12.75">
      <c r="A42" s="5">
        <v>96062</v>
      </c>
      <c r="B42" s="8">
        <f t="shared" si="5"/>
        <v>-96.111999999999995</v>
      </c>
      <c r="C42" s="8">
        <f t="shared" si="8"/>
        <v>0.50900000000000034</v>
      </c>
      <c r="D42" s="2">
        <v>-38.869999999999997</v>
      </c>
      <c r="G42" s="20">
        <f t="shared" si="9"/>
        <v>-7.7174203991135659</v>
      </c>
      <c r="H42" s="34">
        <f t="shared" si="10"/>
        <v>-7.7078727142162702</v>
      </c>
      <c r="I42" s="32">
        <f t="shared" si="28"/>
        <v>-34.64</v>
      </c>
      <c r="J42" s="32">
        <f t="shared" si="35"/>
        <v>-34.426666666666669</v>
      </c>
      <c r="K42" s="32">
        <f t="shared" si="36"/>
        <v>-34.351111111111116</v>
      </c>
      <c r="L42" s="32">
        <f t="shared" si="37"/>
        <v>0.21333333333333115</v>
      </c>
      <c r="M42" s="64">
        <f t="shared" si="38"/>
        <v>0.28888888888888431</v>
      </c>
      <c r="N42" s="21"/>
      <c r="O42" s="29">
        <f t="shared" si="33"/>
        <v>0.9314542849533215</v>
      </c>
      <c r="P42" s="29">
        <f t="shared" si="51"/>
        <v>-1.5699999999999999E-2</v>
      </c>
      <c r="Q42" s="29">
        <f t="shared" si="0"/>
        <v>-0.93453033442278222</v>
      </c>
      <c r="R42" s="29">
        <f t="shared" si="60"/>
        <v>1.95E-2</v>
      </c>
      <c r="S42" s="44"/>
      <c r="T42" s="60"/>
      <c r="U42" s="37"/>
      <c r="V42" s="16"/>
      <c r="X42" s="42">
        <f t="shared" si="1"/>
        <v>-8.1329847246488089</v>
      </c>
      <c r="Y42" s="20">
        <f t="shared" si="12"/>
        <v>-10.161627779340698</v>
      </c>
      <c r="Z42" s="34">
        <f t="shared" si="13"/>
        <v>-10.132984724648809</v>
      </c>
      <c r="AA42" s="32">
        <f t="shared" si="31"/>
        <v>-35.276666666666664</v>
      </c>
      <c r="AB42" s="32">
        <f t="shared" si="39"/>
        <v>-35.173888888888889</v>
      </c>
      <c r="AC42" s="32">
        <f t="shared" si="52"/>
        <v>-35.178888888888892</v>
      </c>
      <c r="AD42" s="32">
        <f t="shared" si="53"/>
        <v>0.1027777777777743</v>
      </c>
      <c r="AE42" s="64">
        <f t="shared" si="54"/>
        <v>9.7777777777771746E-2</v>
      </c>
      <c r="AF42" s="21"/>
      <c r="AG42" s="29">
        <f t="shared" si="2"/>
        <v>-0.49032348821827887</v>
      </c>
      <c r="AH42" s="29">
        <f t="shared" si="29"/>
        <v>-5.8200000000000002E-2</v>
      </c>
      <c r="AI42" s="29"/>
      <c r="AJ42" s="29"/>
      <c r="AK42" s="29"/>
      <c r="AL42" s="16"/>
      <c r="AN42" s="42">
        <f t="shared" si="7"/>
        <v>-45.311669673946497</v>
      </c>
      <c r="AO42" s="20">
        <f t="shared" si="15"/>
        <v>-47.397598838022169</v>
      </c>
      <c r="AP42" s="20">
        <f t="shared" si="16"/>
        <v>-47.311669673946497</v>
      </c>
      <c r="AQ42" s="32">
        <f t="shared" si="27"/>
        <v>-40.74</v>
      </c>
      <c r="AR42" s="32">
        <f t="shared" si="43"/>
        <v>-39.766666666666666</v>
      </c>
      <c r="AS42" s="32">
        <f t="shared" si="55"/>
        <v>-39.462777777777781</v>
      </c>
      <c r="AT42" s="20">
        <f t="shared" si="50"/>
        <v>0.30388888888888488</v>
      </c>
      <c r="AU42" s="64">
        <f t="shared" si="56"/>
        <v>1.2772222222222211</v>
      </c>
      <c r="AV42" s="21"/>
      <c r="AW42" s="29">
        <f t="shared" si="3"/>
        <v>-0.99327237226357301</v>
      </c>
      <c r="AX42" s="68">
        <f t="shared" si="30"/>
        <v>0.1145</v>
      </c>
      <c r="AY42" s="29"/>
      <c r="AZ42" s="29"/>
      <c r="BA42" s="16"/>
      <c r="BC42" s="20">
        <f t="shared" si="18"/>
        <v>-94.14306411406622</v>
      </c>
      <c r="BD42" s="20">
        <f t="shared" si="19"/>
        <v>-93.885276621839211</v>
      </c>
      <c r="BE42" s="32">
        <f t="shared" si="25"/>
        <v>-39.19</v>
      </c>
      <c r="BF42" s="32">
        <f t="shared" si="46"/>
        <v>-39.159999999999997</v>
      </c>
      <c r="BG42" s="32">
        <f t="shared" si="57"/>
        <v>-39.183888888888895</v>
      </c>
      <c r="BH42" s="32">
        <f t="shared" si="58"/>
        <v>3.0000000000001137E-2</v>
      </c>
      <c r="BI42" s="20">
        <f t="shared" si="59"/>
        <v>6.1111111111031846E-3</v>
      </c>
      <c r="BJ42" s="21"/>
      <c r="BK42" s="29">
        <f t="shared" si="4"/>
        <v>-0.6288684302722265</v>
      </c>
      <c r="BL42" s="29">
        <f t="shared" si="32"/>
        <v>-0.4</v>
      </c>
      <c r="BM42" s="29"/>
      <c r="BN42" s="29"/>
      <c r="BO42" s="16"/>
    </row>
    <row r="43" spans="1:67" ht="12.75">
      <c r="A43" s="5">
        <v>95553</v>
      </c>
      <c r="B43" s="8">
        <f t="shared" si="5"/>
        <v>-95.602999999999994</v>
      </c>
      <c r="C43" s="8">
        <f t="shared" si="8"/>
        <v>0.50900000000000034</v>
      </c>
      <c r="D43" s="2">
        <v>-38.81</v>
      </c>
      <c r="G43" s="20">
        <f t="shared" si="9"/>
        <v>-7.6983250293189727</v>
      </c>
      <c r="H43" s="34">
        <f t="shared" si="10"/>
        <v>-7.6887773444216769</v>
      </c>
      <c r="I43" s="32">
        <f t="shared" si="28"/>
        <v>-34.4</v>
      </c>
      <c r="J43" s="32">
        <f t="shared" si="35"/>
        <v>-34.726666666666667</v>
      </c>
      <c r="K43" s="32">
        <f t="shared" si="36"/>
        <v>-34.415555555555557</v>
      </c>
      <c r="L43" s="32">
        <f t="shared" si="37"/>
        <v>-0.32666666666666799</v>
      </c>
      <c r="M43" s="64">
        <f t="shared" si="38"/>
        <v>-1.5555555555557987E-2</v>
      </c>
      <c r="N43" s="21"/>
      <c r="O43" s="29">
        <f t="shared" si="33"/>
        <v>-0.78083773620781327</v>
      </c>
      <c r="P43" s="29">
        <f t="shared" si="51"/>
        <v>-1.5699999999999999E-2</v>
      </c>
      <c r="Q43" s="29">
        <f t="shared" si="0"/>
        <v>-0.48713427573016305</v>
      </c>
      <c r="R43" s="29">
        <f t="shared" si="60"/>
        <v>1.95E-2</v>
      </c>
      <c r="S43" s="43" t="s">
        <v>68</v>
      </c>
      <c r="T43" s="59" t="s">
        <v>91</v>
      </c>
      <c r="U43" s="36" t="s">
        <v>64</v>
      </c>
      <c r="V43" s="16"/>
      <c r="X43" s="42">
        <f t="shared" si="1"/>
        <v>-8.0756986152650292</v>
      </c>
      <c r="Y43" s="20">
        <f t="shared" si="12"/>
        <v>-10.104341669956918</v>
      </c>
      <c r="Z43" s="34">
        <f t="shared" si="13"/>
        <v>-10.075698615265029</v>
      </c>
      <c r="AA43" s="32">
        <f t="shared" si="31"/>
        <v>-35.020000000000003</v>
      </c>
      <c r="AB43" s="32">
        <f t="shared" si="39"/>
        <v>-35.06444444444444</v>
      </c>
      <c r="AC43" s="32">
        <f t="shared" si="52"/>
        <v>-35.062592592592594</v>
      </c>
      <c r="AD43" s="32">
        <f t="shared" si="53"/>
        <v>-4.4444444444437181E-2</v>
      </c>
      <c r="AE43" s="64">
        <f t="shared" si="54"/>
        <v>-4.2592592592590961E-2</v>
      </c>
      <c r="AF43" s="21"/>
      <c r="AG43" s="29">
        <f t="shared" si="2"/>
        <v>-0.93582503067029121</v>
      </c>
      <c r="AH43" s="29">
        <f t="shared" si="29"/>
        <v>-5.8200000000000002E-2</v>
      </c>
      <c r="AI43" s="29"/>
      <c r="AJ43" s="29"/>
      <c r="AK43" s="29"/>
      <c r="AL43" s="16"/>
      <c r="AN43" s="42">
        <f t="shared" si="7"/>
        <v>-45.13981134579516</v>
      </c>
      <c r="AO43" s="20">
        <f t="shared" si="15"/>
        <v>-47.225740509870832</v>
      </c>
      <c r="AP43" s="20">
        <f t="shared" si="16"/>
        <v>-47.13981134579516</v>
      </c>
      <c r="AQ43" s="32">
        <f t="shared" si="27"/>
        <v>-39.08</v>
      </c>
      <c r="AR43" s="32">
        <f t="shared" si="43"/>
        <v>-39.419999999999995</v>
      </c>
      <c r="AS43" s="32">
        <f t="shared" si="55"/>
        <v>-39.587777777777781</v>
      </c>
      <c r="AT43" s="20">
        <f t="shared" si="50"/>
        <v>-0.16777777777778624</v>
      </c>
      <c r="AU43" s="64">
        <f t="shared" si="56"/>
        <v>-0.50777777777778255</v>
      </c>
      <c r="AV43" s="21"/>
      <c r="AW43" s="29">
        <f t="shared" si="3"/>
        <v>-0.68645499219984463</v>
      </c>
      <c r="AX43" s="68">
        <f t="shared" si="30"/>
        <v>0.1145</v>
      </c>
      <c r="AY43" s="29"/>
      <c r="AZ43" s="29"/>
      <c r="BA43" s="16"/>
      <c r="BC43" s="20">
        <f t="shared" si="18"/>
        <v>-93.627489129612201</v>
      </c>
      <c r="BD43" s="20">
        <f t="shared" si="19"/>
        <v>-93.369701637385191</v>
      </c>
      <c r="BE43" s="32">
        <f t="shared" si="25"/>
        <v>-39.29</v>
      </c>
      <c r="BF43" s="32">
        <f t="shared" si="46"/>
        <v>-39.373333333333328</v>
      </c>
      <c r="BG43" s="32">
        <f t="shared" si="57"/>
        <v>-39.246111111111112</v>
      </c>
      <c r="BH43" s="32">
        <f t="shared" si="58"/>
        <v>-8.3333333333328596E-2</v>
      </c>
      <c r="BI43" s="20">
        <f t="shared" si="59"/>
        <v>4.3888888888886868E-2</v>
      </c>
      <c r="BJ43" s="21"/>
      <c r="BK43" s="29">
        <f t="shared" si="4"/>
        <v>-0.98151607583580935</v>
      </c>
      <c r="BL43" s="29">
        <f t="shared" si="32"/>
        <v>-0.4</v>
      </c>
      <c r="BM43" s="29"/>
      <c r="BN43" s="29"/>
      <c r="BO43" s="16"/>
    </row>
    <row r="44" spans="1:67" ht="12.75">
      <c r="A44" s="5">
        <v>95044</v>
      </c>
      <c r="B44" s="8">
        <f t="shared" si="5"/>
        <v>-95.093999999999994</v>
      </c>
      <c r="C44" s="8">
        <f t="shared" si="8"/>
        <v>0.50900000000000034</v>
      </c>
      <c r="D44" s="2">
        <v>-38.82</v>
      </c>
      <c r="G44" s="20">
        <f t="shared" si="9"/>
        <v>-7.6792296595243794</v>
      </c>
      <c r="H44" s="34">
        <f t="shared" si="10"/>
        <v>-7.6696819746270837</v>
      </c>
      <c r="I44" s="32">
        <f t="shared" si="28"/>
        <v>-35.14</v>
      </c>
      <c r="J44" s="32">
        <f t="shared" si="35"/>
        <v>-34.416666666666664</v>
      </c>
      <c r="K44" s="32">
        <f t="shared" si="36"/>
        <v>-34.451111111111103</v>
      </c>
      <c r="L44" s="32">
        <f t="shared" si="37"/>
        <v>0.72333333333333627</v>
      </c>
      <c r="M44" s="64">
        <f t="shared" si="38"/>
        <v>0.6888888888888971</v>
      </c>
      <c r="N44" s="21"/>
      <c r="O44" s="29">
        <f t="shared" si="33"/>
        <v>-0.15061654874552774</v>
      </c>
      <c r="P44" s="29">
        <f t="shared" si="51"/>
        <v>-1.5699999999999999E-2</v>
      </c>
      <c r="Q44" s="29">
        <f t="shared" si="0"/>
        <v>0.18819732447101395</v>
      </c>
      <c r="R44" s="29">
        <f t="shared" si="60"/>
        <v>1.95E-2</v>
      </c>
      <c r="S44" s="44">
        <v>-1</v>
      </c>
      <c r="T44" s="60">
        <v>-4.2999999999999997E-2</v>
      </c>
      <c r="U44" s="39">
        <f>CORREL(M18:M230,O19:O231)</f>
        <v>-4.2912837773163619E-2</v>
      </c>
      <c r="V44" s="16"/>
      <c r="X44" s="42">
        <f t="shared" si="1"/>
        <v>-8.0184125058812494</v>
      </c>
      <c r="Y44" s="20">
        <f t="shared" si="12"/>
        <v>-10.047055560573138</v>
      </c>
      <c r="Z44" s="34">
        <f t="shared" si="13"/>
        <v>-10.018412505881249</v>
      </c>
      <c r="AA44" s="32">
        <f t="shared" si="31"/>
        <v>-34.896666666666668</v>
      </c>
      <c r="AB44" s="32">
        <f t="shared" si="39"/>
        <v>-34.862222222222222</v>
      </c>
      <c r="AC44" s="32">
        <f t="shared" si="52"/>
        <v>-34.993888888888897</v>
      </c>
      <c r="AD44" s="32">
        <f t="shared" si="53"/>
        <v>3.4444444444446276E-2</v>
      </c>
      <c r="AE44" s="64">
        <f t="shared" si="54"/>
        <v>-9.7222222222228538E-2</v>
      </c>
      <c r="AF44" s="21"/>
      <c r="AG44" s="29">
        <f t="shared" si="2"/>
        <v>-0.94344364073498199</v>
      </c>
      <c r="AH44" s="29">
        <f t="shared" si="29"/>
        <v>-5.8200000000000002E-2</v>
      </c>
      <c r="AI44" s="29"/>
      <c r="AJ44" s="29"/>
      <c r="AK44" s="29"/>
      <c r="AL44" s="16"/>
      <c r="AN44" s="42">
        <f t="shared" si="7"/>
        <v>-44.967953017643822</v>
      </c>
      <c r="AO44" s="20">
        <f t="shared" si="15"/>
        <v>-47.053882181719494</v>
      </c>
      <c r="AP44" s="20">
        <f t="shared" si="16"/>
        <v>-46.967953017643822</v>
      </c>
      <c r="AQ44" s="32">
        <f t="shared" si="27"/>
        <v>-38.44</v>
      </c>
      <c r="AR44" s="32">
        <f t="shared" si="43"/>
        <v>-38.938333333333333</v>
      </c>
      <c r="AS44" s="32">
        <f t="shared" si="55"/>
        <v>-39.782222222222224</v>
      </c>
      <c r="AT44" s="20">
        <f t="shared" si="50"/>
        <v>-0.84388888888889113</v>
      </c>
      <c r="AU44" s="64">
        <f t="shared" si="56"/>
        <v>-1.342222222222226</v>
      </c>
      <c r="AV44" s="21"/>
      <c r="AW44" s="29">
        <f t="shared" si="3"/>
        <v>-5.8437692188388353E-2</v>
      </c>
      <c r="AX44" s="68">
        <f t="shared" si="30"/>
        <v>0.1145</v>
      </c>
      <c r="AY44" s="29"/>
      <c r="AZ44" s="29"/>
      <c r="BA44" s="16"/>
      <c r="BC44" s="20">
        <f t="shared" si="18"/>
        <v>-93.111914145158181</v>
      </c>
      <c r="BD44" s="20">
        <f t="shared" si="19"/>
        <v>-92.854126652931171</v>
      </c>
      <c r="BE44" s="32">
        <f t="shared" si="25"/>
        <v>-39.64</v>
      </c>
      <c r="BF44" s="32">
        <f t="shared" si="46"/>
        <v>-39.47</v>
      </c>
      <c r="BG44" s="32">
        <f t="shared" si="57"/>
        <v>-39.283888888888882</v>
      </c>
      <c r="BH44" s="32">
        <f t="shared" si="58"/>
        <v>0.17000000000000171</v>
      </c>
      <c r="BI44" s="20">
        <f t="shared" si="59"/>
        <v>0.35611111111111882</v>
      </c>
      <c r="BJ44" s="21"/>
      <c r="BK44" s="29">
        <f t="shared" si="4"/>
        <v>-0.87490144117970203</v>
      </c>
      <c r="BL44" s="29">
        <f t="shared" si="32"/>
        <v>-0.4</v>
      </c>
      <c r="BM44" s="29"/>
      <c r="BN44" s="29"/>
      <c r="BO44" s="16"/>
    </row>
    <row r="45" spans="1:67" ht="12.75">
      <c r="A45" s="5">
        <v>94532.7</v>
      </c>
      <c r="B45" s="8">
        <f t="shared" si="5"/>
        <v>-94.582700000000003</v>
      </c>
      <c r="C45" s="8">
        <f t="shared" si="8"/>
        <v>0.51129999999999143</v>
      </c>
      <c r="D45" s="2">
        <v>-39</v>
      </c>
      <c r="G45" s="20">
        <f t="shared" si="9"/>
        <v>-7.6601342897297862</v>
      </c>
      <c r="H45" s="34">
        <f t="shared" si="10"/>
        <v>-7.6505866048324904</v>
      </c>
      <c r="I45" s="32">
        <f t="shared" si="28"/>
        <v>-33.71</v>
      </c>
      <c r="J45" s="32">
        <f t="shared" si="35"/>
        <v>-34.486666666666665</v>
      </c>
      <c r="K45" s="32">
        <f t="shared" si="36"/>
        <v>-34.520000000000003</v>
      </c>
      <c r="L45" s="32">
        <f t="shared" si="37"/>
        <v>-0.77666666666666373</v>
      </c>
      <c r="M45" s="64">
        <f t="shared" si="38"/>
        <v>-0.81000000000000227</v>
      </c>
      <c r="N45" s="21"/>
      <c r="O45" s="29">
        <f t="shared" si="33"/>
        <v>0.93145428495328797</v>
      </c>
      <c r="P45" s="29">
        <f t="shared" si="51"/>
        <v>-1.5699999999999999E-2</v>
      </c>
      <c r="Q45" s="29">
        <f t="shared" si="0"/>
        <v>0.77546930497196154</v>
      </c>
      <c r="R45" s="29">
        <f t="shared" si="60"/>
        <v>1.95E-2</v>
      </c>
      <c r="S45" s="45">
        <v>0</v>
      </c>
      <c r="T45" s="61">
        <v>8.5999999999999993E-2</v>
      </c>
      <c r="U45" s="39">
        <f>CORREL(M18:M230,O18:O230)</f>
        <v>8.6347305522910575E-2</v>
      </c>
      <c r="V45" s="16"/>
      <c r="X45" s="42">
        <f t="shared" si="1"/>
        <v>-7.9611263964974697</v>
      </c>
      <c r="Y45" s="20">
        <f t="shared" si="12"/>
        <v>-9.9897694511893587</v>
      </c>
      <c r="Z45" s="34">
        <f t="shared" si="13"/>
        <v>-9.9611263964974697</v>
      </c>
      <c r="AA45" s="32">
        <f t="shared" si="31"/>
        <v>-34.67</v>
      </c>
      <c r="AB45" s="32">
        <f t="shared" si="39"/>
        <v>-34.852222222222224</v>
      </c>
      <c r="AC45" s="32">
        <f t="shared" si="52"/>
        <v>-34.875555555555565</v>
      </c>
      <c r="AD45" s="32">
        <f t="shared" si="53"/>
        <v>-0.18222222222222229</v>
      </c>
      <c r="AE45" s="64">
        <f t="shared" si="54"/>
        <v>-0.20555555555556282</v>
      </c>
      <c r="AF45" s="21"/>
      <c r="AG45" s="29">
        <f t="shared" si="2"/>
        <v>-0.50961448609163851</v>
      </c>
      <c r="AH45" s="29">
        <f t="shared" si="29"/>
        <v>-5.8200000000000002E-2</v>
      </c>
      <c r="AI45" s="29"/>
      <c r="AJ45" s="29"/>
      <c r="AK45" s="29"/>
      <c r="AL45" s="16"/>
      <c r="AN45" s="42">
        <f t="shared" si="7"/>
        <v>-44.796094689492485</v>
      </c>
      <c r="AO45" s="20">
        <f t="shared" si="15"/>
        <v>-46.882023853568157</v>
      </c>
      <c r="AP45" s="20">
        <f t="shared" si="16"/>
        <v>-46.796094689492485</v>
      </c>
      <c r="AQ45" s="32">
        <f t="shared" si="27"/>
        <v>-39.295000000000002</v>
      </c>
      <c r="AR45" s="32">
        <f t="shared" si="43"/>
        <v>-39.094999999999999</v>
      </c>
      <c r="AS45" s="32">
        <f t="shared" si="55"/>
        <v>-39.88944444444445</v>
      </c>
      <c r="AT45" s="20">
        <f t="shared" si="50"/>
        <v>-0.79444444444445139</v>
      </c>
      <c r="AU45" s="64">
        <f t="shared" si="56"/>
        <v>-0.59444444444444855</v>
      </c>
      <c r="AV45" s="21"/>
      <c r="AW45" s="29">
        <f t="shared" si="3"/>
        <v>0.5969232534606419</v>
      </c>
      <c r="AX45" s="68">
        <f t="shared" si="30"/>
        <v>0.1145</v>
      </c>
      <c r="AY45" s="29"/>
      <c r="AZ45" s="29"/>
      <c r="BA45" s="16"/>
      <c r="BC45" s="20">
        <f t="shared" si="18"/>
        <v>-92.596339160704161</v>
      </c>
      <c r="BD45" s="20">
        <f t="shared" si="19"/>
        <v>-92.338551668477152</v>
      </c>
      <c r="BE45" s="32">
        <f t="shared" si="25"/>
        <v>-39.479999999999997</v>
      </c>
      <c r="BF45" s="32">
        <f t="shared" si="46"/>
        <v>-39.558333333333337</v>
      </c>
      <c r="BG45" s="32">
        <f t="shared" si="57"/>
        <v>-39.30833333333333</v>
      </c>
      <c r="BH45" s="32">
        <f t="shared" si="58"/>
        <v>-7.8333333333340249E-2</v>
      </c>
      <c r="BI45" s="20">
        <f t="shared" si="59"/>
        <v>0.17166666666666686</v>
      </c>
      <c r="BJ45" s="21"/>
      <c r="BK45" s="29">
        <f t="shared" si="4"/>
        <v>-0.35891069874918119</v>
      </c>
      <c r="BL45" s="29">
        <f t="shared" si="32"/>
        <v>-0.4</v>
      </c>
      <c r="BM45" s="29"/>
      <c r="BN45" s="29"/>
      <c r="BO45" s="16"/>
    </row>
    <row r="46" spans="1:67" ht="12.75">
      <c r="A46" s="5">
        <v>94021.3</v>
      </c>
      <c r="B46" s="8">
        <f t="shared" si="5"/>
        <v>-94.071300000000008</v>
      </c>
      <c r="C46" s="8">
        <f t="shared" si="8"/>
        <v>0.51139999999999475</v>
      </c>
      <c r="D46" s="2">
        <v>-39.19</v>
      </c>
      <c r="G46" s="20">
        <f t="shared" si="9"/>
        <v>-7.6410389199351929</v>
      </c>
      <c r="H46" s="34">
        <f t="shared" si="10"/>
        <v>-7.6314912350378972</v>
      </c>
      <c r="I46" s="32">
        <f t="shared" si="28"/>
        <v>-34.61</v>
      </c>
      <c r="J46" s="32">
        <f t="shared" si="35"/>
        <v>-34.303333333333335</v>
      </c>
      <c r="K46" s="32">
        <f t="shared" si="36"/>
        <v>-34.675555555555555</v>
      </c>
      <c r="L46" s="32">
        <f t="shared" si="37"/>
        <v>0.30666666666666487</v>
      </c>
      <c r="M46" s="64">
        <f t="shared" si="38"/>
        <v>-6.5555555555555145E-2</v>
      </c>
      <c r="N46" s="21"/>
      <c r="O46" s="29">
        <f t="shared" si="33"/>
        <v>-0.78083773620779984</v>
      </c>
      <c r="P46" s="29">
        <f t="shared" si="51"/>
        <v>-1.5699999999999999E-2</v>
      </c>
      <c r="Q46" s="29">
        <f t="shared" si="0"/>
        <v>0.99989057929515968</v>
      </c>
      <c r="R46" s="29">
        <f t="shared" si="60"/>
        <v>1.95E-2</v>
      </c>
      <c r="S46" s="44">
        <v>1</v>
      </c>
      <c r="T46" s="60">
        <v>-4.2999999999999997E-2</v>
      </c>
      <c r="U46" s="39">
        <f>CORREL(M18:M230,O17:O229)</f>
        <v>-4.3434467749740011E-2</v>
      </c>
      <c r="V46" s="16"/>
      <c r="X46" s="42">
        <f t="shared" si="1"/>
        <v>-7.9038402871136899</v>
      </c>
      <c r="Y46" s="20">
        <f t="shared" si="12"/>
        <v>-9.9324833418055789</v>
      </c>
      <c r="Z46" s="34">
        <f t="shared" si="13"/>
        <v>-9.9038402871136899</v>
      </c>
      <c r="AA46" s="32">
        <f t="shared" si="31"/>
        <v>-34.99</v>
      </c>
      <c r="AB46" s="32">
        <f t="shared" si="39"/>
        <v>-34.866666666666667</v>
      </c>
      <c r="AC46" s="32">
        <f t="shared" si="52"/>
        <v>-34.808333333333337</v>
      </c>
      <c r="AD46" s="32">
        <f t="shared" si="53"/>
        <v>0.12333333333333485</v>
      </c>
      <c r="AE46" s="64">
        <f t="shared" si="54"/>
        <v>0.18166666666666487</v>
      </c>
      <c r="AF46" s="21"/>
      <c r="AG46" s="29">
        <f t="shared" si="2"/>
        <v>0.16266895032809597</v>
      </c>
      <c r="AH46" s="29">
        <f t="shared" si="29"/>
        <v>-5.8200000000000002E-2</v>
      </c>
      <c r="AI46" s="29"/>
      <c r="AJ46" s="29"/>
      <c r="AK46" s="29"/>
      <c r="AL46" s="16"/>
      <c r="AN46" s="42">
        <f t="shared" si="7"/>
        <v>-44.624236361341147</v>
      </c>
      <c r="AO46" s="20">
        <f t="shared" si="15"/>
        <v>-46.710165525416819</v>
      </c>
      <c r="AP46" s="20">
        <f t="shared" si="16"/>
        <v>-46.624236361341147</v>
      </c>
      <c r="AQ46" s="32">
        <f t="shared" si="27"/>
        <v>-39.549999999999997</v>
      </c>
      <c r="AR46" s="32">
        <f t="shared" si="43"/>
        <v>-39.841666666666669</v>
      </c>
      <c r="AS46" s="32">
        <f t="shared" si="55"/>
        <v>-40.041666666666671</v>
      </c>
      <c r="AT46" s="20">
        <f t="shared" si="50"/>
        <v>-0.20000000000000284</v>
      </c>
      <c r="AU46" s="64">
        <f t="shared" si="56"/>
        <v>-0.49166666666667425</v>
      </c>
      <c r="AV46" s="21"/>
      <c r="AW46" s="29">
        <f t="shared" si="3"/>
        <v>0.97297717475241696</v>
      </c>
      <c r="AX46" s="68">
        <f t="shared" si="30"/>
        <v>0.1145</v>
      </c>
      <c r="AY46" s="29"/>
      <c r="AZ46" s="29"/>
      <c r="BA46" s="16"/>
      <c r="BC46" s="20">
        <f t="shared" si="18"/>
        <v>-92.080764176250142</v>
      </c>
      <c r="BD46" s="20">
        <f t="shared" si="19"/>
        <v>-91.822976684023132</v>
      </c>
      <c r="BE46" s="32">
        <f t="shared" si="25"/>
        <v>-39.555</v>
      </c>
      <c r="BF46" s="32">
        <f t="shared" si="46"/>
        <v>-39.488333333333337</v>
      </c>
      <c r="BG46" s="32">
        <f t="shared" si="57"/>
        <v>-39.193888888888893</v>
      </c>
      <c r="BH46" s="32">
        <f t="shared" si="58"/>
        <v>6.6666666666662877E-2</v>
      </c>
      <c r="BI46" s="20">
        <f t="shared" si="59"/>
        <v>0.36111111111110716</v>
      </c>
      <c r="BJ46" s="21"/>
      <c r="BK46" s="29">
        <f t="shared" si="4"/>
        <v>0.32501834847416866</v>
      </c>
      <c r="BL46" s="29">
        <f t="shared" si="32"/>
        <v>-0.4</v>
      </c>
      <c r="BM46" s="29"/>
      <c r="BN46" s="29"/>
      <c r="BO46" s="16"/>
    </row>
    <row r="47" spans="1:67" ht="12.75">
      <c r="A47" s="5">
        <v>93510</v>
      </c>
      <c r="B47" s="8">
        <f t="shared" si="5"/>
        <v>-93.56</v>
      </c>
      <c r="C47" s="8">
        <f t="shared" si="8"/>
        <v>0.51130000000000564</v>
      </c>
      <c r="D47" s="2">
        <v>-39.29</v>
      </c>
      <c r="G47" s="20">
        <f t="shared" si="9"/>
        <v>-7.6219435501405997</v>
      </c>
      <c r="H47" s="34">
        <f t="shared" si="10"/>
        <v>-7.6123958652433039</v>
      </c>
      <c r="I47" s="32">
        <f t="shared" si="28"/>
        <v>-34.590000000000003</v>
      </c>
      <c r="J47" s="32">
        <f t="shared" si="35"/>
        <v>-34.696666666666665</v>
      </c>
      <c r="K47" s="32">
        <f t="shared" si="36"/>
        <v>-34.715555555555561</v>
      </c>
      <c r="L47" s="32">
        <f t="shared" si="37"/>
        <v>-0.10666666666666202</v>
      </c>
      <c r="M47" s="64">
        <f t="shared" si="38"/>
        <v>-0.12555555555555742</v>
      </c>
      <c r="N47" s="21"/>
      <c r="O47" s="29">
        <f t="shared" si="33"/>
        <v>-0.15061654874543667</v>
      </c>
      <c r="P47" s="29">
        <f t="shared" si="51"/>
        <v>-1.5699999999999999E-2</v>
      </c>
      <c r="Q47" s="29">
        <f t="shared" si="0"/>
        <v>0.75645193902020369</v>
      </c>
      <c r="R47" s="29">
        <f t="shared" si="60"/>
        <v>1.95E-2</v>
      </c>
      <c r="S47" s="44"/>
      <c r="T47" s="60"/>
      <c r="U47" s="37"/>
      <c r="V47" s="16"/>
      <c r="X47" s="42">
        <f t="shared" si="1"/>
        <v>-7.8465541777299102</v>
      </c>
      <c r="Y47" s="20">
        <f t="shared" si="12"/>
        <v>-9.8751972324217991</v>
      </c>
      <c r="Z47" s="34">
        <f t="shared" si="13"/>
        <v>-9.8465541777299102</v>
      </c>
      <c r="AA47" s="32">
        <f t="shared" si="31"/>
        <v>-34.94</v>
      </c>
      <c r="AB47" s="32">
        <f t="shared" si="39"/>
        <v>-34.848888888888894</v>
      </c>
      <c r="AC47" s="32">
        <f t="shared" si="52"/>
        <v>-34.733888888888892</v>
      </c>
      <c r="AD47" s="32">
        <f t="shared" si="53"/>
        <v>9.1111111111104037E-2</v>
      </c>
      <c r="AE47" s="64">
        <f t="shared" si="54"/>
        <v>0.20611111111110603</v>
      </c>
      <c r="AF47" s="21"/>
      <c r="AG47" s="29">
        <f t="shared" si="2"/>
        <v>0.75883777702533006</v>
      </c>
      <c r="AH47" s="29">
        <f t="shared" si="29"/>
        <v>-5.8200000000000002E-2</v>
      </c>
      <c r="AI47" s="29"/>
      <c r="AJ47" s="29"/>
      <c r="AK47" s="29"/>
      <c r="AL47" s="16"/>
      <c r="AN47" s="42">
        <f t="shared" si="7"/>
        <v>-44.45237803318981</v>
      </c>
      <c r="AO47" s="20">
        <f t="shared" si="15"/>
        <v>-46.538307197265482</v>
      </c>
      <c r="AP47" s="20">
        <f t="shared" si="16"/>
        <v>-46.45237803318981</v>
      </c>
      <c r="AQ47" s="32">
        <f t="shared" si="27"/>
        <v>-40.68</v>
      </c>
      <c r="AR47" s="32">
        <f t="shared" si="43"/>
        <v>-40.473333333333329</v>
      </c>
      <c r="AS47" s="32">
        <f t="shared" si="55"/>
        <v>-39.990555555555567</v>
      </c>
      <c r="AT47" s="20">
        <f t="shared" si="50"/>
        <v>0.48277777777776265</v>
      </c>
      <c r="AU47" s="64">
        <f t="shared" si="56"/>
        <v>0.6894444444444332</v>
      </c>
      <c r="AV47" s="21"/>
      <c r="AW47" s="29">
        <f t="shared" si="3"/>
        <v>0.89376426254077068</v>
      </c>
      <c r="AX47" s="68">
        <f t="shared" si="30"/>
        <v>0.1145</v>
      </c>
      <c r="AY47" s="29"/>
      <c r="AZ47" s="29"/>
      <c r="BA47" s="16"/>
      <c r="BC47" s="20">
        <f t="shared" si="18"/>
        <v>-91.565189191796122</v>
      </c>
      <c r="BD47" s="20">
        <f t="shared" si="19"/>
        <v>-91.307401699569112</v>
      </c>
      <c r="BE47" s="32">
        <f t="shared" si="25"/>
        <v>-39.43</v>
      </c>
      <c r="BF47" s="32">
        <f t="shared" si="46"/>
        <v>-39.37833333333333</v>
      </c>
      <c r="BG47" s="32">
        <f t="shared" si="57"/>
        <v>-39.035000000000004</v>
      </c>
      <c r="BH47" s="32">
        <f t="shared" si="58"/>
        <v>5.1666666666669414E-2</v>
      </c>
      <c r="BI47" s="20">
        <f t="shared" si="59"/>
        <v>0.39499999999999602</v>
      </c>
      <c r="BJ47" s="21"/>
      <c r="BK47" s="29">
        <f t="shared" si="4"/>
        <v>0.85686769826989839</v>
      </c>
      <c r="BL47" s="29">
        <f t="shared" si="32"/>
        <v>-0.4</v>
      </c>
      <c r="BM47" s="29"/>
      <c r="BN47" s="29"/>
      <c r="BO47" s="16"/>
    </row>
    <row r="48" spans="1:67" ht="12.75">
      <c r="A48" s="5">
        <v>93015</v>
      </c>
      <c r="B48" s="8">
        <f t="shared" si="5"/>
        <v>-93.064999999999998</v>
      </c>
      <c r="C48" s="8">
        <f t="shared" si="8"/>
        <v>0.49500000000000455</v>
      </c>
      <c r="D48" s="2">
        <v>-39.64</v>
      </c>
      <c r="G48" s="20">
        <f t="shared" si="9"/>
        <v>-7.6028481803460064</v>
      </c>
      <c r="H48" s="34">
        <f t="shared" si="10"/>
        <v>-7.5933004954487107</v>
      </c>
      <c r="I48" s="32">
        <f t="shared" si="28"/>
        <v>-34.89</v>
      </c>
      <c r="J48" s="32">
        <f t="shared" si="35"/>
        <v>-34.646666666666668</v>
      </c>
      <c r="K48" s="32">
        <f t="shared" si="36"/>
        <v>-34.738888888888894</v>
      </c>
      <c r="L48" s="32">
        <f t="shared" si="37"/>
        <v>0.24333333333333229</v>
      </c>
      <c r="M48" s="64">
        <f t="shared" si="38"/>
        <v>0.15111111111110631</v>
      </c>
      <c r="N48" s="21"/>
      <c r="O48" s="29">
        <f t="shared" si="33"/>
        <v>0.93145428495329574</v>
      </c>
      <c r="P48" s="29">
        <f t="shared" si="51"/>
        <v>-1.5699999999999999E-2</v>
      </c>
      <c r="Q48" s="29">
        <f t="shared" si="0"/>
        <v>0.15906102945086101</v>
      </c>
      <c r="R48" s="29">
        <f t="shared" si="60"/>
        <v>1.95E-2</v>
      </c>
      <c r="S48" s="44"/>
      <c r="T48" s="60"/>
      <c r="U48" s="36" t="s">
        <v>123</v>
      </c>
      <c r="V48" s="16"/>
      <c r="X48" s="42">
        <f t="shared" si="1"/>
        <v>-7.7892680683461304</v>
      </c>
      <c r="Y48" s="20">
        <f t="shared" si="12"/>
        <v>-9.8179111230380194</v>
      </c>
      <c r="Z48" s="34">
        <f t="shared" si="13"/>
        <v>-9.7892680683461304</v>
      </c>
      <c r="AA48" s="32">
        <f t="shared" si="31"/>
        <v>-34.616666666666667</v>
      </c>
      <c r="AB48" s="32">
        <f t="shared" si="39"/>
        <v>-34.600555555555559</v>
      </c>
      <c r="AC48" s="32">
        <f t="shared" si="52"/>
        <v>-34.727777777777789</v>
      </c>
      <c r="AD48" s="32">
        <f t="shared" si="53"/>
        <v>1.6111111111108301E-2</v>
      </c>
      <c r="AE48" s="64">
        <f t="shared" si="54"/>
        <v>-0.11111111111112137</v>
      </c>
      <c r="AF48" s="21"/>
      <c r="AG48" s="29">
        <f t="shared" si="2"/>
        <v>0.99993797430991516</v>
      </c>
      <c r="AH48" s="29">
        <f t="shared" si="29"/>
        <v>-5.8200000000000002E-2</v>
      </c>
      <c r="AI48" s="29"/>
      <c r="AJ48" s="29"/>
      <c r="AK48" s="29"/>
      <c r="AL48" s="16"/>
      <c r="AN48" s="42">
        <f t="shared" si="7"/>
        <v>-44.280519705038472</v>
      </c>
      <c r="AO48" s="20">
        <f t="shared" si="15"/>
        <v>-46.366448869114144</v>
      </c>
      <c r="AP48" s="20">
        <f t="shared" si="16"/>
        <v>-46.280519705038472</v>
      </c>
      <c r="AQ48" s="32">
        <f t="shared" si="27"/>
        <v>-41.19</v>
      </c>
      <c r="AR48" s="32">
        <f t="shared" si="43"/>
        <v>-40.806666666666665</v>
      </c>
      <c r="AS48" s="32">
        <f t="shared" si="55"/>
        <v>-40.20000000000001</v>
      </c>
      <c r="AT48" s="20">
        <f t="shared" si="50"/>
        <v>0.60666666666665492</v>
      </c>
      <c r="AU48" s="64">
        <f t="shared" si="56"/>
        <v>0.98999999999998778</v>
      </c>
      <c r="AV48" s="21"/>
      <c r="AW48" s="29">
        <f t="shared" si="3"/>
        <v>0.39634911880294504</v>
      </c>
      <c r="AX48" s="68">
        <f t="shared" si="30"/>
        <v>0.1145</v>
      </c>
      <c r="AY48" s="29"/>
      <c r="AZ48" s="29"/>
      <c r="BA48" s="16"/>
      <c r="BC48" s="20">
        <f t="shared" si="18"/>
        <v>-91.049614207342103</v>
      </c>
      <c r="BD48" s="20">
        <f t="shared" si="19"/>
        <v>-90.791826715115093</v>
      </c>
      <c r="BE48" s="32">
        <f t="shared" si="25"/>
        <v>-39.15</v>
      </c>
      <c r="BF48" s="32">
        <f t="shared" si="46"/>
        <v>-39.206666666666671</v>
      </c>
      <c r="BG48" s="32">
        <f t="shared" si="57"/>
        <v>-38.918333333333329</v>
      </c>
      <c r="BH48" s="32">
        <f t="shared" si="58"/>
        <v>-5.6666666666671972E-2</v>
      </c>
      <c r="BI48" s="20">
        <f t="shared" si="59"/>
        <v>0.23166666666666913</v>
      </c>
      <c r="BJ48" s="21"/>
      <c r="BK48" s="29">
        <f t="shared" si="4"/>
        <v>0.98777912902141718</v>
      </c>
      <c r="BL48" s="29">
        <f t="shared" si="32"/>
        <v>-0.4</v>
      </c>
      <c r="BM48" s="29"/>
      <c r="BN48" s="29"/>
      <c r="BO48" s="16"/>
    </row>
    <row r="49" spans="1:67" ht="12.75">
      <c r="A49" s="5">
        <v>92520</v>
      </c>
      <c r="B49" s="8">
        <f t="shared" si="5"/>
        <v>-92.57</v>
      </c>
      <c r="C49" s="8">
        <f t="shared" si="8"/>
        <v>0.49500000000000455</v>
      </c>
      <c r="D49" s="2">
        <v>-39.479999999999997</v>
      </c>
      <c r="G49" s="20">
        <f t="shared" si="9"/>
        <v>-7.5837528105514131</v>
      </c>
      <c r="H49" s="34">
        <f t="shared" si="10"/>
        <v>-7.5742051256541174</v>
      </c>
      <c r="I49" s="32">
        <f t="shared" si="28"/>
        <v>-34.46</v>
      </c>
      <c r="J49" s="32">
        <f t="shared" si="35"/>
        <v>-34.996666666666663</v>
      </c>
      <c r="K49" s="32">
        <f t="shared" si="36"/>
        <v>-34.680000000000007</v>
      </c>
      <c r="L49" s="32">
        <f t="shared" si="37"/>
        <v>-0.53666666666666174</v>
      </c>
      <c r="M49" s="64">
        <f t="shared" si="38"/>
        <v>-0.22000000000000597</v>
      </c>
      <c r="N49" s="21"/>
      <c r="O49" s="29">
        <f t="shared" si="33"/>
        <v>-0.7808377362077864</v>
      </c>
      <c r="P49" s="29">
        <f t="shared" si="51"/>
        <v>-1.5699999999999999E-2</v>
      </c>
      <c r="Q49" s="29">
        <f t="shared" si="0"/>
        <v>-0.51275630356496826</v>
      </c>
      <c r="R49" s="29">
        <f t="shared" si="60"/>
        <v>1.95E-2</v>
      </c>
      <c r="S49" s="44"/>
      <c r="T49" s="60"/>
      <c r="U49" s="46" t="s">
        <v>124</v>
      </c>
      <c r="V49" s="16"/>
      <c r="X49" s="42">
        <f t="shared" si="1"/>
        <v>-7.7319819589623506</v>
      </c>
      <c r="Y49" s="20">
        <f t="shared" si="12"/>
        <v>-9.7606250136542396</v>
      </c>
      <c r="Z49" s="34">
        <f t="shared" si="13"/>
        <v>-9.7319819589623506</v>
      </c>
      <c r="AA49" s="32">
        <f t="shared" si="31"/>
        <v>-34.245000000000005</v>
      </c>
      <c r="AB49" s="32">
        <f t="shared" si="39"/>
        <v>-34.493888888888897</v>
      </c>
      <c r="AC49" s="32">
        <f t="shared" si="52"/>
        <v>-34.772222222222219</v>
      </c>
      <c r="AD49" s="32">
        <f t="shared" si="53"/>
        <v>-0.24888888888889227</v>
      </c>
      <c r="AE49" s="64">
        <f t="shared" si="54"/>
        <v>-0.52722222222221404</v>
      </c>
      <c r="AF49" s="21"/>
      <c r="AG49" s="29">
        <f t="shared" si="2"/>
        <v>0.77315608034217786</v>
      </c>
      <c r="AH49" s="29">
        <f t="shared" si="29"/>
        <v>-5.8200000000000002E-2</v>
      </c>
      <c r="AI49" s="29"/>
      <c r="AJ49" s="29"/>
      <c r="AK49" s="29"/>
      <c r="AL49" s="16"/>
      <c r="AN49" s="42">
        <f t="shared" si="7"/>
        <v>-44.108661376887135</v>
      </c>
      <c r="AO49" s="20">
        <f t="shared" si="15"/>
        <v>-46.194590540962807</v>
      </c>
      <c r="AP49" s="20">
        <f t="shared" si="16"/>
        <v>-46.108661376887135</v>
      </c>
      <c r="AQ49" s="32">
        <f t="shared" si="27"/>
        <v>-40.549999999999997</v>
      </c>
      <c r="AR49" s="32">
        <f t="shared" si="43"/>
        <v>-40.863333333333337</v>
      </c>
      <c r="AS49" s="32">
        <f t="shared" si="55"/>
        <v>-40.245555555555562</v>
      </c>
      <c r="AT49" s="20">
        <f t="shared" si="50"/>
        <v>0.61777777777777487</v>
      </c>
      <c r="AU49" s="64">
        <f t="shared" si="56"/>
        <v>0.30444444444443519</v>
      </c>
      <c r="AV49" s="21"/>
      <c r="AW49" s="29">
        <f t="shared" si="3"/>
        <v>-0.2865221825525236</v>
      </c>
      <c r="AX49" s="68">
        <f t="shared" si="30"/>
        <v>0.1145</v>
      </c>
      <c r="AY49" s="29"/>
      <c r="AZ49" s="29"/>
      <c r="BA49" s="16"/>
      <c r="BC49" s="20">
        <f t="shared" si="18"/>
        <v>-90.534039222888083</v>
      </c>
      <c r="BD49" s="20">
        <f t="shared" si="19"/>
        <v>-90.276251730661073</v>
      </c>
      <c r="BE49" s="32">
        <f t="shared" si="25"/>
        <v>-39.04</v>
      </c>
      <c r="BF49" s="32">
        <f t="shared" si="46"/>
        <v>-38.72</v>
      </c>
      <c r="BG49" s="32">
        <f t="shared" si="57"/>
        <v>-38.773888888888891</v>
      </c>
      <c r="BH49" s="32">
        <f t="shared" si="58"/>
        <v>0.32000000000000028</v>
      </c>
      <c r="BI49" s="20">
        <f t="shared" si="59"/>
        <v>0.2661111111111083</v>
      </c>
      <c r="BJ49" s="21"/>
      <c r="BK49" s="29">
        <f t="shared" si="4"/>
        <v>0.65649772736162071</v>
      </c>
      <c r="BL49" s="29">
        <f t="shared" si="32"/>
        <v>-0.4</v>
      </c>
      <c r="BM49" s="29"/>
      <c r="BN49" s="29"/>
      <c r="BO49" s="16"/>
    </row>
    <row r="50" spans="1:67" ht="12.75">
      <c r="A50" s="5">
        <v>92025</v>
      </c>
      <c r="B50" s="8">
        <f t="shared" si="5"/>
        <v>-92.075000000000003</v>
      </c>
      <c r="C50" s="8">
        <f t="shared" si="8"/>
        <v>0.49499999999999034</v>
      </c>
      <c r="D50" s="2">
        <v>-39.58</v>
      </c>
      <c r="G50" s="20">
        <f t="shared" si="9"/>
        <v>-7.5646574407568199</v>
      </c>
      <c r="H50" s="34">
        <f t="shared" si="10"/>
        <v>-7.5551097558595242</v>
      </c>
      <c r="I50" s="32">
        <f t="shared" si="28"/>
        <v>-35.64</v>
      </c>
      <c r="J50" s="32">
        <f t="shared" si="35"/>
        <v>-35.033333333333331</v>
      </c>
      <c r="K50" s="32">
        <f t="shared" si="36"/>
        <v>-34.767777777777781</v>
      </c>
      <c r="L50" s="32">
        <f t="shared" si="37"/>
        <v>0.60666666666666913</v>
      </c>
      <c r="M50" s="64">
        <f t="shared" si="38"/>
        <v>0.87222222222222001</v>
      </c>
      <c r="N50" s="21"/>
      <c r="O50" s="29">
        <f t="shared" si="33"/>
        <v>-0.15061654874557037</v>
      </c>
      <c r="P50" s="29">
        <f t="shared" si="51"/>
        <v>-1.5699999999999999E-2</v>
      </c>
      <c r="Q50" s="29">
        <f t="shared" si="0"/>
        <v>-0.94464926349123302</v>
      </c>
      <c r="R50" s="29">
        <f t="shared" si="60"/>
        <v>1.95E-2</v>
      </c>
      <c r="S50" s="44"/>
      <c r="T50" s="60"/>
      <c r="U50" s="53" t="s">
        <v>75</v>
      </c>
      <c r="V50" s="16"/>
      <c r="X50" s="42">
        <f t="shared" si="1"/>
        <v>-7.6746958495785709</v>
      </c>
      <c r="Y50" s="20">
        <f t="shared" si="12"/>
        <v>-9.7033389042704599</v>
      </c>
      <c r="Z50" s="34">
        <f t="shared" si="13"/>
        <v>-9.6746958495785709</v>
      </c>
      <c r="AA50" s="32">
        <f t="shared" si="31"/>
        <v>-34.620000000000005</v>
      </c>
      <c r="AB50" s="32">
        <f t="shared" si="39"/>
        <v>-34.490555555555552</v>
      </c>
      <c r="AC50" s="32">
        <f t="shared" si="52"/>
        <v>-34.779259259259263</v>
      </c>
      <c r="AD50" s="32">
        <f t="shared" si="53"/>
        <v>0.12944444444445224</v>
      </c>
      <c r="AE50" s="64">
        <f t="shared" si="54"/>
        <v>-0.1592592592592581</v>
      </c>
      <c r="AF50" s="21"/>
      <c r="AG50" s="29">
        <f t="shared" si="2"/>
        <v>0.1846058637096504</v>
      </c>
      <c r="AH50" s="29">
        <f t="shared" si="29"/>
        <v>-5.8200000000000002E-2</v>
      </c>
      <c r="AI50" s="29"/>
      <c r="AJ50" s="29"/>
      <c r="AK50" s="29"/>
      <c r="AL50" s="16"/>
      <c r="AN50" s="42">
        <f t="shared" si="7"/>
        <v>-43.936803048735797</v>
      </c>
      <c r="AO50" s="20">
        <f t="shared" si="15"/>
        <v>-46.022732212811469</v>
      </c>
      <c r="AP50" s="20">
        <f t="shared" si="16"/>
        <v>-45.936803048735797</v>
      </c>
      <c r="AQ50" s="32">
        <f t="shared" si="27"/>
        <v>-40.85</v>
      </c>
      <c r="AR50" s="32">
        <f t="shared" si="43"/>
        <v>-40.56</v>
      </c>
      <c r="AS50" s="32">
        <f t="shared" si="55"/>
        <v>-39.973888888888887</v>
      </c>
      <c r="AT50" s="20">
        <f t="shared" si="50"/>
        <v>0.58611111111111569</v>
      </c>
      <c r="AU50" s="64">
        <f t="shared" si="56"/>
        <v>0.87611111111111484</v>
      </c>
      <c r="AV50" s="21"/>
      <c r="AW50" s="29">
        <f t="shared" si="3"/>
        <v>-0.83532657035235647</v>
      </c>
      <c r="AX50" s="68">
        <f t="shared" si="30"/>
        <v>0.1145</v>
      </c>
      <c r="AY50" s="29"/>
      <c r="AZ50" s="29"/>
      <c r="BA50" s="16"/>
      <c r="BC50" s="20">
        <f t="shared" si="18"/>
        <v>-90.018464238434063</v>
      </c>
      <c r="BD50" s="20">
        <f t="shared" si="19"/>
        <v>-89.760676746207054</v>
      </c>
      <c r="BE50" s="32">
        <f t="shared" si="25"/>
        <v>-37.97</v>
      </c>
      <c r="BF50" s="32">
        <f t="shared" si="46"/>
        <v>-38.256666666666661</v>
      </c>
      <c r="BG50" s="32">
        <f t="shared" si="57"/>
        <v>-38.673333333333332</v>
      </c>
      <c r="BH50" s="32">
        <f t="shared" si="58"/>
        <v>-0.28666666666666174</v>
      </c>
      <c r="BI50" s="20">
        <f t="shared" si="59"/>
        <v>-0.70333333333333314</v>
      </c>
      <c r="BJ50" s="21"/>
      <c r="BK50" s="29">
        <f t="shared" si="4"/>
        <v>1.8033742909800435E-2</v>
      </c>
      <c r="BL50" s="29">
        <f t="shared" si="32"/>
        <v>-0.4</v>
      </c>
      <c r="BM50" s="29"/>
      <c r="BN50" s="29"/>
      <c r="BO50" s="16"/>
    </row>
    <row r="51" spans="1:67" ht="12.75">
      <c r="A51" s="5">
        <v>91556.1</v>
      </c>
      <c r="B51" s="8">
        <f t="shared" si="5"/>
        <v>-91.606100000000012</v>
      </c>
      <c r="C51" s="8">
        <f t="shared" si="8"/>
        <v>0.46889999999999077</v>
      </c>
      <c r="D51" s="2">
        <v>-39.53</v>
      </c>
      <c r="G51" s="20">
        <f t="shared" si="9"/>
        <v>-7.5455620709622266</v>
      </c>
      <c r="H51" s="34">
        <f t="shared" si="10"/>
        <v>-7.5360143860649309</v>
      </c>
      <c r="I51" s="32">
        <f t="shared" si="28"/>
        <v>-35</v>
      </c>
      <c r="J51" s="32">
        <f t="shared" si="35"/>
        <v>-35.083333333333336</v>
      </c>
      <c r="K51" s="32">
        <f t="shared" si="36"/>
        <v>-34.693333333333335</v>
      </c>
      <c r="L51" s="32">
        <f t="shared" si="37"/>
        <v>-8.3333333333335702E-2</v>
      </c>
      <c r="M51" s="64">
        <f t="shared" si="38"/>
        <v>0.30666666666666487</v>
      </c>
      <c r="N51" s="21"/>
      <c r="O51" s="29">
        <f t="shared" si="33"/>
        <v>0.93145428495330362</v>
      </c>
      <c r="P51" s="29">
        <f t="shared" si="51"/>
        <v>-1.5699999999999999E-2</v>
      </c>
      <c r="Q51" s="29">
        <f t="shared" si="0"/>
        <v>-0.93453033442278988</v>
      </c>
      <c r="R51" s="29">
        <f t="shared" si="60"/>
        <v>1.95E-2</v>
      </c>
      <c r="S51" s="44"/>
      <c r="T51" s="60"/>
      <c r="U51" s="37"/>
      <c r="V51" s="16"/>
      <c r="X51" s="42">
        <f t="shared" si="1"/>
        <v>-7.6174097401947911</v>
      </c>
      <c r="Y51" s="20">
        <f t="shared" si="12"/>
        <v>-9.6460527948866801</v>
      </c>
      <c r="Z51" s="34">
        <f t="shared" si="13"/>
        <v>-9.6174097401947911</v>
      </c>
      <c r="AA51" s="32">
        <f t="shared" si="31"/>
        <v>-34.606666666666662</v>
      </c>
      <c r="AB51" s="32">
        <f t="shared" si="39"/>
        <v>-34.730555555555554</v>
      </c>
      <c r="AC51" s="32">
        <f t="shared" si="52"/>
        <v>-34.696666666666665</v>
      </c>
      <c r="AD51" s="32">
        <f t="shared" si="53"/>
        <v>-0.12388888888889227</v>
      </c>
      <c r="AE51" s="64">
        <f t="shared" si="54"/>
        <v>-9.0000000000003411E-2</v>
      </c>
      <c r="AF51" s="21"/>
      <c r="AG51" s="29">
        <f t="shared" si="2"/>
        <v>-0.49032348821828486</v>
      </c>
      <c r="AH51" s="29">
        <f t="shared" si="29"/>
        <v>-5.8200000000000002E-2</v>
      </c>
      <c r="AI51" s="29"/>
      <c r="AJ51" s="29"/>
      <c r="AK51" s="29"/>
      <c r="AL51" s="16"/>
      <c r="AN51" s="42">
        <f t="shared" si="7"/>
        <v>-43.76494472058446</v>
      </c>
      <c r="AO51" s="20">
        <f t="shared" si="15"/>
        <v>-45.850873884660132</v>
      </c>
      <c r="AP51" s="20">
        <f t="shared" si="16"/>
        <v>-45.76494472058446</v>
      </c>
      <c r="AQ51" s="32">
        <f t="shared" si="27"/>
        <v>-40.28</v>
      </c>
      <c r="AR51" s="32">
        <f t="shared" si="43"/>
        <v>-40.698333333333331</v>
      </c>
      <c r="AS51" s="32">
        <f t="shared" si="55"/>
        <v>-39.695000000000007</v>
      </c>
      <c r="AT51" s="20">
        <f t="shared" si="50"/>
        <v>1.0033333333333232</v>
      </c>
      <c r="AU51" s="64">
        <f t="shared" si="56"/>
        <v>0.58499999999999375</v>
      </c>
      <c r="AV51" s="21"/>
      <c r="AW51" s="29">
        <f t="shared" si="3"/>
        <v>-0.99327237226357556</v>
      </c>
      <c r="AX51" s="68">
        <f t="shared" si="30"/>
        <v>0.1145</v>
      </c>
      <c r="AY51" s="29"/>
      <c r="AZ51" s="29"/>
      <c r="BA51" s="16"/>
      <c r="BC51" s="20">
        <f t="shared" si="18"/>
        <v>-89.502889253980044</v>
      </c>
      <c r="BD51" s="20">
        <f t="shared" si="19"/>
        <v>-89.245101761753034</v>
      </c>
      <c r="BE51" s="32">
        <f t="shared" si="25"/>
        <v>-37.76</v>
      </c>
      <c r="BF51" s="32">
        <f t="shared" si="46"/>
        <v>-37.99</v>
      </c>
      <c r="BG51" s="32">
        <f t="shared" si="57"/>
        <v>-38.734999999999999</v>
      </c>
      <c r="BH51" s="32">
        <f t="shared" si="58"/>
        <v>-0.23000000000000398</v>
      </c>
      <c r="BI51" s="20">
        <f t="shared" si="59"/>
        <v>-0.97500000000000142</v>
      </c>
      <c r="BJ51" s="21"/>
      <c r="BK51" s="29">
        <f t="shared" si="4"/>
        <v>-0.62886843027225392</v>
      </c>
      <c r="BL51" s="29">
        <f t="shared" si="32"/>
        <v>-0.4</v>
      </c>
      <c r="BM51" s="29"/>
      <c r="BN51" s="29"/>
      <c r="BO51" s="16"/>
    </row>
    <row r="52" spans="1:67" ht="12.75">
      <c r="A52" s="5">
        <v>91087.3</v>
      </c>
      <c r="B52" s="8">
        <f t="shared" si="5"/>
        <v>-91.137299999999996</v>
      </c>
      <c r="C52" s="8">
        <f t="shared" si="8"/>
        <v>0.46880000000001587</v>
      </c>
      <c r="D52" s="2">
        <v>-39.43</v>
      </c>
      <c r="G52" s="20">
        <f t="shared" si="9"/>
        <v>-7.5264667011676334</v>
      </c>
      <c r="H52" s="34">
        <f t="shared" si="10"/>
        <v>-7.5169190162703377</v>
      </c>
      <c r="I52" s="32">
        <f t="shared" si="28"/>
        <v>-34.61</v>
      </c>
      <c r="J52" s="32">
        <f t="shared" si="35"/>
        <v>-34.74</v>
      </c>
      <c r="K52" s="32">
        <f t="shared" si="36"/>
        <v>-34.708888888888893</v>
      </c>
      <c r="L52" s="32">
        <f t="shared" si="37"/>
        <v>-0.13000000000000256</v>
      </c>
      <c r="M52" s="64">
        <f t="shared" si="38"/>
        <v>-9.8888888888893689E-2</v>
      </c>
      <c r="N52" s="21"/>
      <c r="O52" s="29">
        <f t="shared" si="33"/>
        <v>-0.78083773620777286</v>
      </c>
      <c r="P52" s="29">
        <f t="shared" si="51"/>
        <v>-1.5699999999999999E-2</v>
      </c>
      <c r="Q52" s="29">
        <f t="shared" si="0"/>
        <v>-0.48713427573013224</v>
      </c>
      <c r="R52" s="29">
        <f t="shared" si="60"/>
        <v>1.95E-2</v>
      </c>
      <c r="S52" s="44"/>
      <c r="T52" s="60"/>
      <c r="U52" s="37"/>
      <c r="V52" s="16"/>
      <c r="X52" s="42">
        <f t="shared" si="1"/>
        <v>-7.5601236308110114</v>
      </c>
      <c r="Y52" s="20">
        <f t="shared" si="12"/>
        <v>-9.5887666855029003</v>
      </c>
      <c r="Z52" s="34">
        <f t="shared" si="13"/>
        <v>-9.5601236308110114</v>
      </c>
      <c r="AA52" s="32">
        <f t="shared" si="31"/>
        <v>-34.965000000000003</v>
      </c>
      <c r="AB52" s="32">
        <f t="shared" si="39"/>
        <v>-34.956111111111106</v>
      </c>
      <c r="AC52" s="32">
        <f t="shared" si="52"/>
        <v>-34.648333333333333</v>
      </c>
      <c r="AD52" s="32">
        <f t="shared" si="53"/>
        <v>8.8888888888973838E-3</v>
      </c>
      <c r="AE52" s="64">
        <f t="shared" si="54"/>
        <v>0.31666666666666998</v>
      </c>
      <c r="AF52" s="21"/>
      <c r="AG52" s="29">
        <f t="shared" si="2"/>
        <v>-0.93582503067029854</v>
      </c>
      <c r="AH52" s="29">
        <f t="shared" si="29"/>
        <v>-5.8200000000000002E-2</v>
      </c>
      <c r="AI52" s="29"/>
      <c r="AJ52" s="29"/>
      <c r="AK52" s="29"/>
      <c r="AL52" s="16"/>
      <c r="AN52" s="42">
        <f t="shared" si="7"/>
        <v>-43.593086392433122</v>
      </c>
      <c r="AO52" s="20">
        <f t="shared" si="15"/>
        <v>-45.679015556508794</v>
      </c>
      <c r="AP52" s="20">
        <f t="shared" si="16"/>
        <v>-45.593086392433122</v>
      </c>
      <c r="AQ52" s="32">
        <f t="shared" si="27"/>
        <v>-40.965000000000003</v>
      </c>
      <c r="AR52" s="32">
        <f t="shared" si="43"/>
        <v>-40.031666666666666</v>
      </c>
      <c r="AS52" s="32">
        <f t="shared" si="55"/>
        <v>-39.33</v>
      </c>
      <c r="AT52" s="20">
        <f t="shared" si="50"/>
        <v>0.70166666666666799</v>
      </c>
      <c r="AU52" s="64">
        <f t="shared" si="56"/>
        <v>1.6350000000000051</v>
      </c>
      <c r="AV52" s="21"/>
      <c r="AW52" s="29">
        <f t="shared" si="3"/>
        <v>-0.68645499219990169</v>
      </c>
      <c r="AX52" s="68">
        <f t="shared" si="30"/>
        <v>0.1145</v>
      </c>
      <c r="AY52" s="29"/>
      <c r="AZ52" s="29"/>
      <c r="BA52" s="16"/>
      <c r="BC52" s="20">
        <f t="shared" si="18"/>
        <v>-88.987314269526024</v>
      </c>
      <c r="BD52" s="20">
        <f t="shared" si="19"/>
        <v>-88.729526777299014</v>
      </c>
      <c r="BE52" s="32">
        <f t="shared" si="25"/>
        <v>-38.24</v>
      </c>
      <c r="BF52" s="32">
        <f t="shared" si="46"/>
        <v>-38.113333333333337</v>
      </c>
      <c r="BG52" s="32">
        <f t="shared" si="57"/>
        <v>-38.861666666666665</v>
      </c>
      <c r="BH52" s="32">
        <f t="shared" si="58"/>
        <v>0.12666666666666515</v>
      </c>
      <c r="BI52" s="20">
        <f t="shared" si="59"/>
        <v>-0.62166666666666259</v>
      </c>
      <c r="BJ52" s="21"/>
      <c r="BK52" s="29">
        <f t="shared" si="4"/>
        <v>-0.98151607583581613</v>
      </c>
      <c r="BL52" s="29">
        <f t="shared" si="32"/>
        <v>-0.4</v>
      </c>
      <c r="BM52" s="29"/>
      <c r="BN52" s="29"/>
      <c r="BO52" s="16"/>
    </row>
    <row r="53" spans="1:67" ht="12.75">
      <c r="A53" s="5">
        <v>90618.4</v>
      </c>
      <c r="B53" s="8">
        <f t="shared" si="5"/>
        <v>-90.668399999999991</v>
      </c>
      <c r="C53" s="8">
        <f t="shared" si="8"/>
        <v>0.46890000000000498</v>
      </c>
      <c r="D53" s="2">
        <v>-39.15</v>
      </c>
      <c r="G53" s="20">
        <f t="shared" si="9"/>
        <v>-7.5073713313730401</v>
      </c>
      <c r="H53" s="34">
        <f t="shared" si="10"/>
        <v>-7.4978236464757444</v>
      </c>
      <c r="I53" s="32">
        <f t="shared" si="28"/>
        <v>-34.61</v>
      </c>
      <c r="J53" s="32">
        <f t="shared" si="35"/>
        <v>-34.573333333333331</v>
      </c>
      <c r="K53" s="32">
        <f t="shared" si="36"/>
        <v>-34.72</v>
      </c>
      <c r="L53" s="32">
        <f t="shared" si="37"/>
        <v>3.6666666666668846E-2</v>
      </c>
      <c r="M53" s="64">
        <f t="shared" si="38"/>
        <v>-0.10999999999999943</v>
      </c>
      <c r="N53" s="21"/>
      <c r="O53" s="29">
        <f t="shared" si="33"/>
        <v>-0.15061654874547931</v>
      </c>
      <c r="P53" s="29">
        <f t="shared" si="51"/>
        <v>-1.5699999999999999E-2</v>
      </c>
      <c r="Q53" s="29">
        <f t="shared" si="0"/>
        <v>0.18819732447104862</v>
      </c>
      <c r="R53" s="29">
        <f t="shared" si="60"/>
        <v>1.95E-2</v>
      </c>
      <c r="S53" s="44"/>
      <c r="T53" s="60"/>
      <c r="U53" s="37"/>
      <c r="V53" s="16"/>
      <c r="X53" s="42">
        <f t="shared" si="1"/>
        <v>-7.5028375214272316</v>
      </c>
      <c r="Y53" s="20">
        <f t="shared" si="12"/>
        <v>-9.5314805761191206</v>
      </c>
      <c r="Z53" s="34">
        <f t="shared" si="13"/>
        <v>-9.5028375214272316</v>
      </c>
      <c r="AA53" s="32">
        <f t="shared" si="31"/>
        <v>-35.29666666666666</v>
      </c>
      <c r="AB53" s="32">
        <f t="shared" si="39"/>
        <v>-34.998333333333328</v>
      </c>
      <c r="AC53" s="32">
        <f t="shared" si="52"/>
        <v>-34.68944444444444</v>
      </c>
      <c r="AD53" s="32">
        <f t="shared" si="53"/>
        <v>0.29833333333333201</v>
      </c>
      <c r="AE53" s="64">
        <f t="shared" si="54"/>
        <v>0.60722222222221944</v>
      </c>
      <c r="AF53" s="21"/>
      <c r="AG53" s="29">
        <f t="shared" si="2"/>
        <v>-0.943443640734975</v>
      </c>
      <c r="AH53" s="29">
        <f t="shared" si="29"/>
        <v>-5.8200000000000002E-2</v>
      </c>
      <c r="AI53" s="29"/>
      <c r="AJ53" s="29"/>
      <c r="AK53" s="29"/>
      <c r="AL53" s="16"/>
      <c r="AN53" s="42">
        <f t="shared" si="7"/>
        <v>-43.421228064281784</v>
      </c>
      <c r="AO53" s="20">
        <f t="shared" si="15"/>
        <v>-45.507157228357457</v>
      </c>
      <c r="AP53" s="20">
        <f t="shared" si="16"/>
        <v>-45.421228064281784</v>
      </c>
      <c r="AQ53" s="32">
        <f t="shared" si="27"/>
        <v>-38.85</v>
      </c>
      <c r="AR53" s="32">
        <f t="shared" si="43"/>
        <v>-38.888333333333328</v>
      </c>
      <c r="AS53" s="32">
        <f t="shared" si="55"/>
        <v>-38.980555555555554</v>
      </c>
      <c r="AT53" s="20">
        <f t="shared" si="50"/>
        <v>-9.222222222222598E-2</v>
      </c>
      <c r="AU53" s="64">
        <f t="shared" si="56"/>
        <v>-0.13055555555555287</v>
      </c>
      <c r="AV53" s="21"/>
      <c r="AW53" s="29">
        <f t="shared" si="3"/>
        <v>-5.8437692188438251E-2</v>
      </c>
      <c r="AX53" s="68">
        <f t="shared" si="30"/>
        <v>0.1145</v>
      </c>
      <c r="AY53" s="29"/>
      <c r="AZ53" s="29"/>
      <c r="BA53" s="16"/>
      <c r="BC53" s="20">
        <f t="shared" si="18"/>
        <v>-88.471739285072005</v>
      </c>
      <c r="BD53" s="20">
        <f t="shared" si="19"/>
        <v>-88.213951792844995</v>
      </c>
      <c r="BE53" s="32">
        <f t="shared" si="25"/>
        <v>-38.340000000000003</v>
      </c>
      <c r="BF53" s="32">
        <f t="shared" si="46"/>
        <v>-38.385000000000005</v>
      </c>
      <c r="BG53" s="32">
        <f t="shared" si="57"/>
        <v>-38.966111111111118</v>
      </c>
      <c r="BH53" s="32">
        <f t="shared" si="58"/>
        <v>-4.5000000000001705E-2</v>
      </c>
      <c r="BI53" s="20">
        <f t="shared" si="59"/>
        <v>-0.62611111111111484</v>
      </c>
      <c r="BJ53" s="21"/>
      <c r="BK53" s="29">
        <f t="shared" si="4"/>
        <v>-0.87490144117969182</v>
      </c>
      <c r="BL53" s="29">
        <f t="shared" si="32"/>
        <v>-0.4</v>
      </c>
      <c r="BM53" s="29"/>
      <c r="BN53" s="29"/>
      <c r="BO53" s="16"/>
    </row>
    <row r="54" spans="1:67" ht="12.75">
      <c r="A54" s="5">
        <v>90156</v>
      </c>
      <c r="B54" s="8">
        <f t="shared" si="5"/>
        <v>-90.206000000000003</v>
      </c>
      <c r="C54" s="8">
        <f t="shared" si="8"/>
        <v>0.46239999999998815</v>
      </c>
      <c r="D54" s="2">
        <v>-39.04</v>
      </c>
      <c r="G54" s="20">
        <f t="shared" si="9"/>
        <v>-7.4882759615784469</v>
      </c>
      <c r="H54" s="34">
        <f t="shared" si="10"/>
        <v>-7.4787282766811511</v>
      </c>
      <c r="I54" s="32">
        <f t="shared" si="28"/>
        <v>-34.5</v>
      </c>
      <c r="J54" s="32">
        <f t="shared" si="35"/>
        <v>-34.35</v>
      </c>
      <c r="K54" s="32">
        <f t="shared" si="36"/>
        <v>-34.715555555555554</v>
      </c>
      <c r="L54" s="32">
        <f t="shared" si="37"/>
        <v>0.14999999999999858</v>
      </c>
      <c r="M54" s="64">
        <f t="shared" si="38"/>
        <v>-0.21555555555555372</v>
      </c>
      <c r="N54" s="21"/>
      <c r="O54" s="29">
        <f t="shared" si="33"/>
        <v>0.9314542849532701</v>
      </c>
      <c r="P54" s="29">
        <f t="shared" si="51"/>
        <v>-1.5699999999999999E-2</v>
      </c>
      <c r="Q54" s="29">
        <f t="shared" si="0"/>
        <v>0.77546930497194799</v>
      </c>
      <c r="R54" s="29">
        <f t="shared" si="60"/>
        <v>1.95E-2</v>
      </c>
      <c r="S54" s="44"/>
      <c r="T54" s="60"/>
      <c r="U54" s="37"/>
      <c r="V54" s="16"/>
      <c r="X54" s="42">
        <f t="shared" si="1"/>
        <v>-7.4455514120434518</v>
      </c>
      <c r="Y54" s="20">
        <f t="shared" si="12"/>
        <v>-9.4741944667353408</v>
      </c>
      <c r="Z54" s="34">
        <f t="shared" si="13"/>
        <v>-9.4455514120434518</v>
      </c>
      <c r="AA54" s="32">
        <f t="shared" si="31"/>
        <v>-34.733333333333334</v>
      </c>
      <c r="AB54" s="32">
        <f t="shared" si="39"/>
        <v>-34.75888888888889</v>
      </c>
      <c r="AC54" s="32">
        <f t="shared" si="52"/>
        <v>-34.737407407407403</v>
      </c>
      <c r="AD54" s="32">
        <f t="shared" si="53"/>
        <v>-2.5555555555555998E-2</v>
      </c>
      <c r="AE54" s="64">
        <f t="shared" si="54"/>
        <v>-4.0740740740687897E-3</v>
      </c>
      <c r="AF54" s="21"/>
      <c r="AG54" s="29">
        <f t="shared" si="2"/>
        <v>-0.50961448609163251</v>
      </c>
      <c r="AH54" s="29">
        <f t="shared" si="29"/>
        <v>-5.8200000000000002E-2</v>
      </c>
      <c r="AI54" s="29"/>
      <c r="AJ54" s="29"/>
      <c r="AK54" s="29"/>
      <c r="AL54" s="16"/>
      <c r="AN54" s="42">
        <f t="shared" si="7"/>
        <v>-43.249369736130447</v>
      </c>
      <c r="AO54" s="20">
        <f t="shared" si="15"/>
        <v>-45.335298900206119</v>
      </c>
      <c r="AP54" s="20">
        <f t="shared" si="16"/>
        <v>-45.249369736130447</v>
      </c>
      <c r="AQ54" s="32">
        <f t="shared" si="27"/>
        <v>-36.849999999999994</v>
      </c>
      <c r="AR54" s="32">
        <f t="shared" si="43"/>
        <v>-37.58</v>
      </c>
      <c r="AS54" s="32">
        <f t="shared" si="55"/>
        <v>-38.715555555555554</v>
      </c>
      <c r="AT54" s="20">
        <f t="shared" si="50"/>
        <v>-1.1355555555555554</v>
      </c>
      <c r="AU54" s="64">
        <f t="shared" si="56"/>
        <v>-1.8655555555555594</v>
      </c>
      <c r="AV54" s="21"/>
      <c r="AW54" s="29">
        <f t="shared" si="3"/>
        <v>0.59692325346060182</v>
      </c>
      <c r="AX54" s="68">
        <f t="shared" si="30"/>
        <v>0.1145</v>
      </c>
      <c r="AY54" s="29"/>
      <c r="AZ54" s="29"/>
      <c r="BA54" s="16"/>
      <c r="BC54" s="20">
        <f t="shared" si="18"/>
        <v>-87.956164300617985</v>
      </c>
      <c r="BD54" s="20">
        <f t="shared" si="19"/>
        <v>-87.698376808390975</v>
      </c>
      <c r="BE54" s="32">
        <f t="shared" si="25"/>
        <v>-38.575000000000003</v>
      </c>
      <c r="BF54" s="32">
        <f t="shared" si="46"/>
        <v>-39.008333333333333</v>
      </c>
      <c r="BG54" s="32">
        <f t="shared" si="57"/>
        <v>-39.038333333333327</v>
      </c>
      <c r="BH54" s="32">
        <f t="shared" si="58"/>
        <v>-0.43333333333333002</v>
      </c>
      <c r="BI54" s="20">
        <f t="shared" si="59"/>
        <v>-0.46333333333332405</v>
      </c>
      <c r="BJ54" s="21"/>
      <c r="BK54" s="29">
        <f t="shared" si="4"/>
        <v>-0.35891069874914827</v>
      </c>
      <c r="BL54" s="29">
        <f t="shared" si="32"/>
        <v>-0.4</v>
      </c>
      <c r="BM54" s="29"/>
      <c r="BN54" s="29"/>
      <c r="BO54" s="16"/>
    </row>
    <row r="55" spans="1:67" ht="12.75">
      <c r="A55" s="5">
        <v>89700</v>
      </c>
      <c r="B55" s="8">
        <f t="shared" si="5"/>
        <v>-89.75</v>
      </c>
      <c r="C55" s="8">
        <f t="shared" si="8"/>
        <v>0.45600000000000307</v>
      </c>
      <c r="D55" s="2">
        <v>-37.97</v>
      </c>
      <c r="G55" s="20">
        <f t="shared" si="9"/>
        <v>-7.4691805917838536</v>
      </c>
      <c r="H55" s="34">
        <f t="shared" si="10"/>
        <v>-7.4596329068865579</v>
      </c>
      <c r="I55" s="32">
        <f t="shared" si="28"/>
        <v>-33.94</v>
      </c>
      <c r="J55" s="32">
        <f t="shared" si="35"/>
        <v>-34.389999999999993</v>
      </c>
      <c r="K55" s="32">
        <f t="shared" si="36"/>
        <v>-34.565555555555562</v>
      </c>
      <c r="L55" s="32">
        <f t="shared" si="37"/>
        <v>-0.44999999999999574</v>
      </c>
      <c r="M55" s="64">
        <f t="shared" si="38"/>
        <v>-0.62555555555556452</v>
      </c>
      <c r="N55" s="21"/>
      <c r="O55" s="29">
        <f t="shared" si="33"/>
        <v>-0.78083773620783048</v>
      </c>
      <c r="P55" s="29">
        <f t="shared" si="51"/>
        <v>-1.5699999999999999E-2</v>
      </c>
      <c r="Q55" s="29">
        <f t="shared" si="0"/>
        <v>0.99989057929515912</v>
      </c>
      <c r="R55" s="29">
        <f t="shared" si="60"/>
        <v>1.95E-2</v>
      </c>
      <c r="S55" s="44"/>
      <c r="T55" s="60"/>
      <c r="U55" s="37"/>
      <c r="V55" s="16"/>
      <c r="X55" s="42">
        <f t="shared" si="1"/>
        <v>-7.3882653026596721</v>
      </c>
      <c r="Y55" s="20">
        <f t="shared" si="12"/>
        <v>-9.4169083573515611</v>
      </c>
      <c r="Z55" s="34">
        <f t="shared" si="13"/>
        <v>-9.3882653026596721</v>
      </c>
      <c r="AA55" s="32">
        <f t="shared" si="31"/>
        <v>-34.246666666666663</v>
      </c>
      <c r="AB55" s="32">
        <f t="shared" si="39"/>
        <v>-34.494999999999997</v>
      </c>
      <c r="AC55" s="32">
        <f t="shared" si="52"/>
        <v>-34.715185185185184</v>
      </c>
      <c r="AD55" s="32">
        <f t="shared" si="53"/>
        <v>-0.24833333333333485</v>
      </c>
      <c r="AE55" s="64">
        <f t="shared" si="54"/>
        <v>-0.46851851851852189</v>
      </c>
      <c r="AF55" s="21"/>
      <c r="AG55" s="29">
        <f t="shared" si="2"/>
        <v>0.16266895032813078</v>
      </c>
      <c r="AH55" s="29">
        <f t="shared" si="29"/>
        <v>-5.8200000000000002E-2</v>
      </c>
      <c r="AI55" s="29"/>
      <c r="AJ55" s="29"/>
      <c r="AK55" s="29"/>
      <c r="AL55" s="16"/>
      <c r="AN55" s="42">
        <f t="shared" si="7"/>
        <v>-43.077511407979109</v>
      </c>
      <c r="AO55" s="20">
        <f t="shared" si="15"/>
        <v>-45.163440572054782</v>
      </c>
      <c r="AP55" s="20">
        <f t="shared" si="16"/>
        <v>-45.077511407979109</v>
      </c>
      <c r="AQ55" s="32">
        <f t="shared" si="27"/>
        <v>-37.040000000000006</v>
      </c>
      <c r="AR55" s="32">
        <f t="shared" si="43"/>
        <v>-37.094999999999999</v>
      </c>
      <c r="AS55" s="32">
        <f t="shared" si="55"/>
        <v>-38.405555555555559</v>
      </c>
      <c r="AT55" s="20">
        <f t="shared" si="50"/>
        <v>-1.3105555555555597</v>
      </c>
      <c r="AU55" s="64">
        <f t="shared" si="56"/>
        <v>-1.3655555555555523</v>
      </c>
      <c r="AV55" s="21"/>
      <c r="AW55" s="29">
        <f t="shared" si="3"/>
        <v>0.97297717475240542</v>
      </c>
      <c r="AX55" s="68">
        <f t="shared" si="30"/>
        <v>0.1145</v>
      </c>
      <c r="AY55" s="29"/>
      <c r="AZ55" s="29"/>
      <c r="BA55" s="16"/>
      <c r="BC55" s="20">
        <f t="shared" si="18"/>
        <v>-87.440589316163965</v>
      </c>
      <c r="BD55" s="20">
        <f t="shared" si="19"/>
        <v>-87.182801823936956</v>
      </c>
      <c r="BE55" s="32">
        <f t="shared" si="25"/>
        <v>-40.11</v>
      </c>
      <c r="BF55" s="32">
        <f t="shared" si="46"/>
        <v>-39.751666666666665</v>
      </c>
      <c r="BG55" s="32">
        <f t="shared" si="57"/>
        <v>-39.187222222222232</v>
      </c>
      <c r="BH55" s="32">
        <f t="shared" si="58"/>
        <v>0.35833333333333428</v>
      </c>
      <c r="BI55" s="20">
        <f t="shared" si="59"/>
        <v>0.92277777777776748</v>
      </c>
      <c r="BJ55" s="21"/>
      <c r="BK55" s="29">
        <f t="shared" si="4"/>
        <v>0.32501834847421546</v>
      </c>
      <c r="BL55" s="29">
        <f t="shared" si="32"/>
        <v>-0.4</v>
      </c>
      <c r="BM55" s="29"/>
      <c r="BN55" s="29"/>
      <c r="BO55" s="16"/>
    </row>
    <row r="56" spans="1:67" ht="12.75">
      <c r="A56" s="5">
        <v>89244</v>
      </c>
      <c r="B56" s="8">
        <f t="shared" si="5"/>
        <v>-89.293999999999997</v>
      </c>
      <c r="C56" s="8">
        <f t="shared" si="8"/>
        <v>0.45600000000000307</v>
      </c>
      <c r="D56" s="2">
        <v>-37.76</v>
      </c>
      <c r="G56" s="20">
        <f t="shared" si="9"/>
        <v>-7.4500852219892604</v>
      </c>
      <c r="H56" s="34">
        <f t="shared" si="10"/>
        <v>-7.4405375370919646</v>
      </c>
      <c r="I56" s="32">
        <f t="shared" si="28"/>
        <v>-34.729999999999997</v>
      </c>
      <c r="J56" s="32">
        <f t="shared" si="35"/>
        <v>-34.553333333333335</v>
      </c>
      <c r="K56" s="32">
        <f t="shared" si="36"/>
        <v>-34.485555555555557</v>
      </c>
      <c r="L56" s="32">
        <f t="shared" si="37"/>
        <v>0.17666666666666231</v>
      </c>
      <c r="M56" s="64">
        <f t="shared" si="38"/>
        <v>0.24444444444444002</v>
      </c>
      <c r="N56" s="21"/>
      <c r="O56" s="29">
        <f t="shared" si="33"/>
        <v>-0.15061654874538821</v>
      </c>
      <c r="P56" s="29">
        <f t="shared" si="51"/>
        <v>-1.5699999999999999E-2</v>
      </c>
      <c r="Q56" s="29">
        <f t="shared" si="0"/>
        <v>0.7564519390201806</v>
      </c>
      <c r="R56" s="29">
        <f t="shared" si="60"/>
        <v>1.95E-2</v>
      </c>
      <c r="S56" s="44"/>
      <c r="T56" s="60"/>
      <c r="U56" s="37"/>
      <c r="V56" s="16"/>
      <c r="X56" s="42">
        <f t="shared" si="1"/>
        <v>-7.3309791932758923</v>
      </c>
      <c r="Y56" s="20">
        <f t="shared" si="12"/>
        <v>-9.3596222479677813</v>
      </c>
      <c r="Z56" s="34">
        <f t="shared" si="13"/>
        <v>-9.3309791932758923</v>
      </c>
      <c r="AA56" s="32">
        <f t="shared" si="31"/>
        <v>-34.504999999999995</v>
      </c>
      <c r="AB56" s="32">
        <f t="shared" si="39"/>
        <v>-34.579444444444441</v>
      </c>
      <c r="AC56" s="32">
        <f t="shared" si="52"/>
        <v>-34.707777777777778</v>
      </c>
      <c r="AD56" s="32">
        <f t="shared" si="53"/>
        <v>-7.4444444444445423E-2</v>
      </c>
      <c r="AE56" s="64">
        <f t="shared" si="54"/>
        <v>-0.20277777777778283</v>
      </c>
      <c r="AF56" s="21"/>
      <c r="AG56" s="29">
        <f t="shared" si="2"/>
        <v>0.7588377770253345</v>
      </c>
      <c r="AH56" s="29">
        <f t="shared" si="29"/>
        <v>-5.8200000000000002E-2</v>
      </c>
      <c r="AI56" s="29"/>
      <c r="AJ56" s="29"/>
      <c r="AK56" s="29"/>
      <c r="AL56" s="16"/>
      <c r="AN56" s="42">
        <f t="shared" si="7"/>
        <v>-42.905653079827772</v>
      </c>
      <c r="AO56" s="20">
        <f t="shared" si="15"/>
        <v>-44.991582243903444</v>
      </c>
      <c r="AP56" s="20">
        <f t="shared" si="16"/>
        <v>-44.905653079827772</v>
      </c>
      <c r="AQ56" s="32">
        <f t="shared" si="27"/>
        <v>-37.395000000000003</v>
      </c>
      <c r="AR56" s="32">
        <f t="shared" si="43"/>
        <v>-37.493333333333332</v>
      </c>
      <c r="AS56" s="32">
        <f t="shared" si="55"/>
        <v>-38.245555555555562</v>
      </c>
      <c r="AT56" s="20">
        <f t="shared" si="50"/>
        <v>-0.75222222222222968</v>
      </c>
      <c r="AU56" s="64">
        <f t="shared" si="56"/>
        <v>-0.85055555555555884</v>
      </c>
      <c r="AV56" s="21"/>
      <c r="AW56" s="29">
        <f t="shared" si="3"/>
        <v>0.893764262540793</v>
      </c>
      <c r="AX56" s="68">
        <f t="shared" si="30"/>
        <v>0.1145</v>
      </c>
      <c r="AY56" s="29"/>
      <c r="AZ56" s="29"/>
      <c r="BA56" s="16"/>
      <c r="BC56" s="20">
        <f t="shared" si="18"/>
        <v>-86.925014331709946</v>
      </c>
      <c r="BD56" s="20">
        <f t="shared" si="19"/>
        <v>-86.667226839482936</v>
      </c>
      <c r="BE56" s="32">
        <f t="shared" si="25"/>
        <v>-40.57</v>
      </c>
      <c r="BF56" s="32">
        <f t="shared" si="46"/>
        <v>-40.256666666666668</v>
      </c>
      <c r="BG56" s="32">
        <f t="shared" si="57"/>
        <v>-39.29</v>
      </c>
      <c r="BH56" s="32">
        <f t="shared" si="58"/>
        <v>0.31333333333333258</v>
      </c>
      <c r="BI56" s="20">
        <f t="shared" si="59"/>
        <v>1.2800000000000011</v>
      </c>
      <c r="BJ56" s="21"/>
      <c r="BK56" s="29">
        <f t="shared" si="4"/>
        <v>0.8568676982699166</v>
      </c>
      <c r="BL56" s="29">
        <f t="shared" si="32"/>
        <v>-0.4</v>
      </c>
      <c r="BM56" s="29"/>
      <c r="BN56" s="29"/>
      <c r="BO56" s="16"/>
    </row>
    <row r="57" spans="1:67" ht="12.75">
      <c r="A57" s="5">
        <v>88785.3</v>
      </c>
      <c r="B57" s="8">
        <f t="shared" si="5"/>
        <v>-88.835300000000004</v>
      </c>
      <c r="C57" s="8">
        <f t="shared" si="8"/>
        <v>0.45869999999999322</v>
      </c>
      <c r="D57" s="2">
        <v>-38.24</v>
      </c>
      <c r="G57" s="20">
        <f t="shared" si="9"/>
        <v>-7.4309898521946671</v>
      </c>
      <c r="H57" s="34">
        <f t="shared" si="10"/>
        <v>-7.4214421672973714</v>
      </c>
      <c r="I57" s="32">
        <f t="shared" si="28"/>
        <v>-34.99</v>
      </c>
      <c r="J57" s="32">
        <f t="shared" si="35"/>
        <v>-34.713333333333331</v>
      </c>
      <c r="K57" s="32">
        <f t="shared" si="36"/>
        <v>-34.532222222222217</v>
      </c>
      <c r="L57" s="32">
        <f t="shared" si="37"/>
        <v>0.27666666666667084</v>
      </c>
      <c r="M57" s="64">
        <f t="shared" si="38"/>
        <v>0.45777777777778539</v>
      </c>
      <c r="N57" s="21"/>
      <c r="O57" s="29">
        <f t="shared" si="33"/>
        <v>0.93145428495327798</v>
      </c>
      <c r="P57" s="29">
        <f t="shared" si="51"/>
        <v>-1.5699999999999999E-2</v>
      </c>
      <c r="Q57" s="29">
        <f t="shared" si="0"/>
        <v>0.15906102945082617</v>
      </c>
      <c r="R57" s="29">
        <f t="shared" si="60"/>
        <v>1.95E-2</v>
      </c>
      <c r="S57" s="44"/>
      <c r="T57" s="60"/>
      <c r="U57" s="37"/>
      <c r="V57" s="16"/>
      <c r="X57" s="42">
        <f t="shared" si="1"/>
        <v>-7.2736930838921126</v>
      </c>
      <c r="Y57" s="20">
        <f t="shared" si="12"/>
        <v>-9.3023361385840015</v>
      </c>
      <c r="Z57" s="34">
        <f t="shared" si="13"/>
        <v>-9.2736930838921126</v>
      </c>
      <c r="AA57" s="32">
        <f t="shared" si="31"/>
        <v>-34.986666666666665</v>
      </c>
      <c r="AB57" s="32">
        <f t="shared" si="39"/>
        <v>-34.722777777777772</v>
      </c>
      <c r="AC57" s="32">
        <f t="shared" si="52"/>
        <v>-34.683148148148149</v>
      </c>
      <c r="AD57" s="32">
        <f t="shared" si="53"/>
        <v>0.26388888888889284</v>
      </c>
      <c r="AE57" s="64">
        <f t="shared" si="54"/>
        <v>0.30351851851851563</v>
      </c>
      <c r="AF57" s="21"/>
      <c r="AG57" s="29">
        <f t="shared" si="2"/>
        <v>0.99993797430991527</v>
      </c>
      <c r="AH57" s="29">
        <f t="shared" si="29"/>
        <v>-5.8200000000000002E-2</v>
      </c>
      <c r="AI57" s="29"/>
      <c r="AJ57" s="29"/>
      <c r="AK57" s="29"/>
      <c r="AL57" s="16"/>
      <c r="AN57" s="42">
        <f t="shared" si="7"/>
        <v>-42.733794751676434</v>
      </c>
      <c r="AO57" s="20">
        <f t="shared" si="15"/>
        <v>-44.819723915752107</v>
      </c>
      <c r="AP57" s="20">
        <f t="shared" si="16"/>
        <v>-44.733794751676434</v>
      </c>
      <c r="AQ57" s="32">
        <f t="shared" si="27"/>
        <v>-38.045000000000002</v>
      </c>
      <c r="AR57" s="32">
        <f t="shared" si="43"/>
        <v>-37.868333333333332</v>
      </c>
      <c r="AS57" s="32">
        <f t="shared" si="55"/>
        <v>-38.088333333333338</v>
      </c>
      <c r="AT57" s="20">
        <f t="shared" si="50"/>
        <v>-0.22000000000000597</v>
      </c>
      <c r="AU57" s="64">
        <f t="shared" si="56"/>
        <v>-4.3333333333336554E-2</v>
      </c>
      <c r="AV57" s="21"/>
      <c r="AW57" s="29">
        <f t="shared" si="3"/>
        <v>0.39634911880299095</v>
      </c>
      <c r="AX57" s="68">
        <f t="shared" si="30"/>
        <v>0.1145</v>
      </c>
      <c r="AY57" s="29"/>
      <c r="AZ57" s="29"/>
      <c r="BA57" s="16"/>
      <c r="BC57" s="20">
        <f t="shared" si="18"/>
        <v>-86.409439347255926</v>
      </c>
      <c r="BD57" s="20">
        <f t="shared" si="19"/>
        <v>-86.151651855028916</v>
      </c>
      <c r="BE57" s="32">
        <f t="shared" si="25"/>
        <v>-40.090000000000003</v>
      </c>
      <c r="BF57" s="32">
        <f t="shared" si="46"/>
        <v>-40.116666666666667</v>
      </c>
      <c r="BG57" s="32">
        <f t="shared" si="57"/>
        <v>-39.308888888888887</v>
      </c>
      <c r="BH57" s="32">
        <f t="shared" si="58"/>
        <v>-2.666666666666373E-2</v>
      </c>
      <c r="BI57" s="20">
        <f t="shared" si="59"/>
        <v>0.78111111111111597</v>
      </c>
      <c r="BJ57" s="21"/>
      <c r="BK57" s="29">
        <f t="shared" si="4"/>
        <v>0.98777912902140952</v>
      </c>
      <c r="BL57" s="29">
        <f t="shared" si="32"/>
        <v>-0.4</v>
      </c>
      <c r="BM57" s="29"/>
      <c r="BN57" s="29"/>
      <c r="BO57" s="16"/>
    </row>
    <row r="58" spans="1:67" ht="12.75">
      <c r="A58" s="5">
        <v>88326.7</v>
      </c>
      <c r="B58" s="8">
        <f t="shared" si="5"/>
        <v>-88.3767</v>
      </c>
      <c r="C58" s="8">
        <f t="shared" si="8"/>
        <v>0.45860000000000412</v>
      </c>
      <c r="D58" s="2">
        <v>-38.340000000000003</v>
      </c>
      <c r="G58" s="20">
        <f t="shared" si="9"/>
        <v>-7.4118944824000739</v>
      </c>
      <c r="H58" s="34">
        <f t="shared" si="10"/>
        <v>-7.4023467975027781</v>
      </c>
      <c r="I58" s="32">
        <f t="shared" si="28"/>
        <v>-34.42</v>
      </c>
      <c r="J58" s="32">
        <f t="shared" si="35"/>
        <v>-34.566666666666663</v>
      </c>
      <c r="K58" s="32">
        <f t="shared" si="36"/>
        <v>-34.505555555555553</v>
      </c>
      <c r="L58" s="32">
        <f t="shared" si="37"/>
        <v>-0.14666666666666117</v>
      </c>
      <c r="M58" s="64">
        <f t="shared" si="38"/>
        <v>-8.5555555555551166E-2</v>
      </c>
      <c r="N58" s="21"/>
      <c r="O58" s="29">
        <f t="shared" si="33"/>
        <v>-0.78083773620781693</v>
      </c>
      <c r="P58" s="29">
        <f t="shared" si="51"/>
        <v>-1.5699999999999999E-2</v>
      </c>
      <c r="Q58" s="29">
        <f t="shared" si="0"/>
        <v>-0.51275630356499846</v>
      </c>
      <c r="R58" s="29">
        <f t="shared" si="60"/>
        <v>1.95E-2</v>
      </c>
      <c r="S58" s="44"/>
      <c r="T58" s="60"/>
      <c r="U58" s="37"/>
      <c r="V58" s="16"/>
      <c r="X58" s="42">
        <f t="shared" si="1"/>
        <v>-7.2164069745083328</v>
      </c>
      <c r="Y58" s="20">
        <f t="shared" si="12"/>
        <v>-9.2450500292002218</v>
      </c>
      <c r="Z58" s="34">
        <f t="shared" si="13"/>
        <v>-9.2164069745083328</v>
      </c>
      <c r="AA58" s="32">
        <f t="shared" si="31"/>
        <v>-34.676666666666669</v>
      </c>
      <c r="AB58" s="32">
        <f t="shared" si="39"/>
        <v>-34.694444444444436</v>
      </c>
      <c r="AC58" s="32">
        <f t="shared" si="52"/>
        <v>-34.607962962962958</v>
      </c>
      <c r="AD58" s="32">
        <f t="shared" si="53"/>
        <v>-1.7777777777766346E-2</v>
      </c>
      <c r="AE58" s="64">
        <f t="shared" si="54"/>
        <v>6.8703703703711483E-2</v>
      </c>
      <c r="AF58" s="21"/>
      <c r="AG58" s="29">
        <f t="shared" si="2"/>
        <v>0.77315608034217354</v>
      </c>
      <c r="AH58" s="29">
        <f t="shared" si="29"/>
        <v>-5.8200000000000002E-2</v>
      </c>
      <c r="AI58" s="29"/>
      <c r="AJ58" s="29"/>
      <c r="AK58" s="29"/>
      <c r="AL58" s="16"/>
      <c r="AN58" s="42">
        <f t="shared" si="7"/>
        <v>-42.561936423525097</v>
      </c>
      <c r="AO58" s="20">
        <f t="shared" si="15"/>
        <v>-44.647865587600769</v>
      </c>
      <c r="AP58" s="20">
        <f t="shared" si="16"/>
        <v>-44.561936423525097</v>
      </c>
      <c r="AQ58" s="32">
        <f t="shared" si="27"/>
        <v>-38.165000000000006</v>
      </c>
      <c r="AR58" s="32">
        <f t="shared" si="43"/>
        <v>-38.090000000000003</v>
      </c>
      <c r="AS58" s="32">
        <f t="shared" si="55"/>
        <v>-38.146111111111111</v>
      </c>
      <c r="AT58" s="20">
        <f t="shared" si="50"/>
        <v>-5.6111111111107448E-2</v>
      </c>
      <c r="AU58" s="64">
        <f t="shared" si="56"/>
        <v>1.8888888888895394E-2</v>
      </c>
      <c r="AV58" s="21"/>
      <c r="AW58" s="29">
        <f t="shared" si="3"/>
        <v>-0.28652218255247569</v>
      </c>
      <c r="AX58" s="68">
        <f t="shared" si="30"/>
        <v>0.1145</v>
      </c>
      <c r="AY58" s="29"/>
      <c r="AZ58" s="29"/>
      <c r="BA58" s="16"/>
      <c r="BC58" s="20">
        <f t="shared" si="18"/>
        <v>-85.893864362801907</v>
      </c>
      <c r="BD58" s="20">
        <f t="shared" si="19"/>
        <v>-85.636076870574897</v>
      </c>
      <c r="BE58" s="32">
        <f t="shared" si="25"/>
        <v>-39.69</v>
      </c>
      <c r="BF58" s="32">
        <f t="shared" si="46"/>
        <v>-39.696666666666665</v>
      </c>
      <c r="BG58" s="32">
        <f t="shared" si="57"/>
        <v>-39.026666666666664</v>
      </c>
      <c r="BH58" s="32">
        <f t="shared" si="58"/>
        <v>-6.6666666666677088E-3</v>
      </c>
      <c r="BI58" s="20">
        <f t="shared" si="59"/>
        <v>0.663333333333334</v>
      </c>
      <c r="BJ58" s="21"/>
      <c r="BK58" s="29">
        <f t="shared" si="4"/>
        <v>0.65649772736160472</v>
      </c>
      <c r="BL58" s="29">
        <f t="shared" si="32"/>
        <v>-0.4</v>
      </c>
      <c r="BM58" s="29"/>
      <c r="BN58" s="29"/>
      <c r="BO58" s="16"/>
    </row>
    <row r="59" spans="1:67" ht="12.75">
      <c r="A59" s="5">
        <v>87868</v>
      </c>
      <c r="B59" s="8">
        <f t="shared" si="5"/>
        <v>-87.918000000000006</v>
      </c>
      <c r="C59" s="8">
        <f t="shared" si="8"/>
        <v>0.45869999999999322</v>
      </c>
      <c r="D59" s="2">
        <v>-38.4</v>
      </c>
      <c r="G59" s="20">
        <f t="shared" si="9"/>
        <v>-7.3927991126054806</v>
      </c>
      <c r="H59" s="34">
        <f t="shared" si="10"/>
        <v>-7.3832514277081849</v>
      </c>
      <c r="I59" s="32">
        <f t="shared" si="28"/>
        <v>-34.29</v>
      </c>
      <c r="J59" s="32">
        <f t="shared" si="35"/>
        <v>-34.330000000000005</v>
      </c>
      <c r="K59" s="32">
        <f t="shared" si="36"/>
        <v>-34.55555555555555</v>
      </c>
      <c r="L59" s="32">
        <f t="shared" si="37"/>
        <v>-4.0000000000006253E-2</v>
      </c>
      <c r="M59" s="64">
        <f t="shared" si="38"/>
        <v>-0.26555555555555088</v>
      </c>
      <c r="N59" s="21"/>
      <c r="O59" s="29">
        <f t="shared" si="33"/>
        <v>-0.15061654874552191</v>
      </c>
      <c r="P59" s="29">
        <f t="shared" si="51"/>
        <v>-1.5699999999999999E-2</v>
      </c>
      <c r="Q59" s="29">
        <f t="shared" si="0"/>
        <v>-0.94464926349122591</v>
      </c>
      <c r="R59" s="29">
        <f t="shared" si="60"/>
        <v>1.95E-2</v>
      </c>
      <c r="S59" s="44"/>
      <c r="T59" s="60"/>
      <c r="U59" s="37"/>
      <c r="V59" s="16"/>
      <c r="X59" s="42">
        <f t="shared" si="1"/>
        <v>-7.159120865124553</v>
      </c>
      <c r="Y59" s="20">
        <f t="shared" si="12"/>
        <v>-9.187763919816442</v>
      </c>
      <c r="Z59" s="34">
        <f t="shared" si="13"/>
        <v>-9.159120865124553</v>
      </c>
      <c r="AA59" s="32">
        <f t="shared" si="31"/>
        <v>-34.419999999999995</v>
      </c>
      <c r="AB59" s="32">
        <f t="shared" si="39"/>
        <v>-34.545555555555552</v>
      </c>
      <c r="AC59" s="32">
        <f t="shared" si="52"/>
        <v>-34.52796296296296</v>
      </c>
      <c r="AD59" s="32">
        <f t="shared" si="53"/>
        <v>-0.12555555555555742</v>
      </c>
      <c r="AE59" s="64">
        <f t="shared" si="54"/>
        <v>-0.10796296296296504</v>
      </c>
      <c r="AF59" s="21"/>
      <c r="AG59" s="29">
        <f t="shared" si="2"/>
        <v>0.18460586370964366</v>
      </c>
      <c r="AH59" s="29">
        <f t="shared" si="29"/>
        <v>-5.8200000000000002E-2</v>
      </c>
      <c r="AI59" s="29"/>
      <c r="AJ59" s="29"/>
      <c r="AK59" s="29"/>
      <c r="AL59" s="16"/>
      <c r="AN59" s="42">
        <f t="shared" si="7"/>
        <v>-42.390078095373759</v>
      </c>
      <c r="AO59" s="20">
        <f t="shared" si="15"/>
        <v>-44.476007259449432</v>
      </c>
      <c r="AP59" s="20">
        <f t="shared" si="16"/>
        <v>-44.390078095373759</v>
      </c>
      <c r="AQ59" s="32">
        <f t="shared" si="27"/>
        <v>-38.06</v>
      </c>
      <c r="AR59" s="32">
        <f t="shared" si="43"/>
        <v>-38.355000000000004</v>
      </c>
      <c r="AS59" s="32">
        <f t="shared" si="55"/>
        <v>-38.489444444444445</v>
      </c>
      <c r="AT59" s="20">
        <f t="shared" si="50"/>
        <v>-0.13444444444444059</v>
      </c>
      <c r="AU59" s="64">
        <f t="shared" si="56"/>
        <v>-0.4294444444444423</v>
      </c>
      <c r="AV59" s="21"/>
      <c r="AW59" s="29">
        <f t="shared" si="3"/>
        <v>-0.83532657035232905</v>
      </c>
      <c r="AX59" s="68">
        <f t="shared" si="30"/>
        <v>0.1145</v>
      </c>
      <c r="AY59" s="29"/>
      <c r="AZ59" s="29"/>
      <c r="BA59" s="16"/>
      <c r="BC59" s="20">
        <f t="shared" si="18"/>
        <v>-85.378289378347887</v>
      </c>
      <c r="BD59" s="20">
        <f t="shared" si="19"/>
        <v>-85.120501886120877</v>
      </c>
      <c r="BE59" s="32">
        <f t="shared" si="25"/>
        <v>-39.31</v>
      </c>
      <c r="BF59" s="32">
        <f t="shared" si="46"/>
        <v>-39.228333333333332</v>
      </c>
      <c r="BG59" s="32">
        <f t="shared" si="57"/>
        <v>-38.815000000000005</v>
      </c>
      <c r="BH59" s="32">
        <f t="shared" si="58"/>
        <v>8.1666666666670551E-2</v>
      </c>
      <c r="BI59" s="20">
        <f t="shared" si="59"/>
        <v>0.49499999999999744</v>
      </c>
      <c r="BJ59" s="21"/>
      <c r="BK59" s="29">
        <f t="shared" si="4"/>
        <v>1.8033742909750947E-2</v>
      </c>
      <c r="BL59" s="29">
        <f t="shared" si="32"/>
        <v>-0.4</v>
      </c>
      <c r="BM59" s="29"/>
      <c r="BN59" s="29"/>
      <c r="BO59" s="16"/>
    </row>
    <row r="60" spans="1:67" ht="12.75">
      <c r="A60" s="5">
        <v>87414.7</v>
      </c>
      <c r="B60" s="8">
        <f t="shared" si="5"/>
        <v>-87.464699999999993</v>
      </c>
      <c r="C60" s="8">
        <f t="shared" si="8"/>
        <v>0.45330000000001291</v>
      </c>
      <c r="D60" s="2">
        <v>-38.75</v>
      </c>
      <c r="G60" s="20">
        <f t="shared" si="9"/>
        <v>-7.3737037428108874</v>
      </c>
      <c r="H60" s="34">
        <f t="shared" si="10"/>
        <v>-7.3641560579135916</v>
      </c>
      <c r="I60" s="32">
        <f t="shared" si="28"/>
        <v>-34.28</v>
      </c>
      <c r="J60" s="32">
        <f t="shared" si="35"/>
        <v>-34.533333333333331</v>
      </c>
      <c r="K60" s="32">
        <f t="shared" si="36"/>
        <v>-34.673333333333332</v>
      </c>
      <c r="L60" s="32">
        <f t="shared" si="37"/>
        <v>-0.2533333333333303</v>
      </c>
      <c r="M60" s="64">
        <f t="shared" si="38"/>
        <v>-0.39333333333333087</v>
      </c>
      <c r="N60" s="21"/>
      <c r="O60" s="29">
        <f t="shared" si="33"/>
        <v>0.93145428495328575</v>
      </c>
      <c r="P60" s="29">
        <f t="shared" si="51"/>
        <v>-1.5699999999999999E-2</v>
      </c>
      <c r="Q60" s="29">
        <f t="shared" si="0"/>
        <v>-0.93453033442277733</v>
      </c>
      <c r="R60" s="29">
        <f t="shared" si="60"/>
        <v>1.95E-2</v>
      </c>
      <c r="S60" s="44"/>
      <c r="T60" s="60"/>
      <c r="U60" s="37"/>
      <c r="V60" s="16"/>
      <c r="X60" s="42">
        <f t="shared" si="1"/>
        <v>-7.1018347557407733</v>
      </c>
      <c r="Y60" s="20">
        <f t="shared" si="12"/>
        <v>-9.1304778104326623</v>
      </c>
      <c r="Z60" s="34">
        <f t="shared" si="13"/>
        <v>-9.1018347557407733</v>
      </c>
      <c r="AA60" s="32">
        <f t="shared" si="31"/>
        <v>-34.54</v>
      </c>
      <c r="AB60" s="32">
        <f t="shared" si="39"/>
        <v>-34.567777777777771</v>
      </c>
      <c r="AC60" s="32">
        <f t="shared" si="52"/>
        <v>-34.575740740740741</v>
      </c>
      <c r="AD60" s="32">
        <f t="shared" si="53"/>
        <v>-2.7777777777771462E-2</v>
      </c>
      <c r="AE60" s="64">
        <f t="shared" si="54"/>
        <v>-3.5740740740742183E-2</v>
      </c>
      <c r="AF60" s="21"/>
      <c r="AG60" s="29">
        <f t="shared" si="2"/>
        <v>-0.49032348821829086</v>
      </c>
      <c r="AH60" s="29">
        <f t="shared" si="29"/>
        <v>-5.8200000000000002E-2</v>
      </c>
      <c r="AI60" s="29"/>
      <c r="AJ60" s="29"/>
      <c r="AK60" s="29"/>
      <c r="AL60" s="16"/>
      <c r="AN60" s="42">
        <f t="shared" si="7"/>
        <v>-42.218219767222422</v>
      </c>
      <c r="AO60" s="20">
        <f t="shared" si="15"/>
        <v>-44.304148931298094</v>
      </c>
      <c r="AP60" s="20">
        <f t="shared" si="16"/>
        <v>-44.218219767222422</v>
      </c>
      <c r="AQ60" s="32">
        <f t="shared" si="27"/>
        <v>-38.840000000000003</v>
      </c>
      <c r="AR60" s="32">
        <f t="shared" si="43"/>
        <v>-38.81666666666667</v>
      </c>
      <c r="AS60" s="32">
        <f t="shared" si="55"/>
        <v>-38.826111111111111</v>
      </c>
      <c r="AT60" s="20">
        <f t="shared" si="50"/>
        <v>-9.4444444444405917E-3</v>
      </c>
      <c r="AU60" s="64">
        <f t="shared" si="56"/>
        <v>1.3888888888892836E-2</v>
      </c>
      <c r="AV60" s="21"/>
      <c r="AW60" s="29">
        <f t="shared" si="3"/>
        <v>-0.99327237226358134</v>
      </c>
      <c r="AX60" s="68">
        <f t="shared" si="30"/>
        <v>0.1145</v>
      </c>
      <c r="AY60" s="29"/>
      <c r="AZ60" s="29"/>
      <c r="BA60" s="16"/>
      <c r="BC60" s="20">
        <f t="shared" si="18"/>
        <v>-84.862714393893867</v>
      </c>
      <c r="BD60" s="20">
        <f t="shared" si="19"/>
        <v>-84.604926901666857</v>
      </c>
      <c r="BE60" s="32">
        <f t="shared" si="25"/>
        <v>-38.685000000000002</v>
      </c>
      <c r="BF60" s="32">
        <f t="shared" si="46"/>
        <v>-38.801666666666669</v>
      </c>
      <c r="BG60" s="32">
        <f t="shared" si="57"/>
        <v>-38.43833333333334</v>
      </c>
      <c r="BH60" s="32">
        <f t="shared" si="58"/>
        <v>-0.11666666666666714</v>
      </c>
      <c r="BI60" s="20">
        <f t="shared" si="59"/>
        <v>0.24666666666666259</v>
      </c>
      <c r="BJ60" s="21"/>
      <c r="BK60" s="29">
        <f t="shared" si="4"/>
        <v>-0.62886843027227024</v>
      </c>
      <c r="BL60" s="29">
        <f t="shared" si="32"/>
        <v>-0.4</v>
      </c>
      <c r="BM60" s="29"/>
      <c r="BN60" s="29"/>
      <c r="BO60" s="16"/>
    </row>
    <row r="61" spans="1:67" ht="12.75">
      <c r="A61" s="5">
        <v>86961.3</v>
      </c>
      <c r="B61" s="8">
        <f t="shared" si="5"/>
        <v>-87.011300000000006</v>
      </c>
      <c r="C61" s="8">
        <f t="shared" si="8"/>
        <v>0.45339999999998781</v>
      </c>
      <c r="D61" s="2">
        <v>-40.11</v>
      </c>
      <c r="G61" s="20">
        <f t="shared" si="9"/>
        <v>-7.3546083730162941</v>
      </c>
      <c r="H61" s="34">
        <f t="shared" si="10"/>
        <v>-7.3450606881189984</v>
      </c>
      <c r="I61" s="32">
        <f t="shared" si="28"/>
        <v>-35.03</v>
      </c>
      <c r="J61" s="32">
        <f t="shared" si="35"/>
        <v>-34.56</v>
      </c>
      <c r="K61" s="32">
        <f t="shared" si="36"/>
        <v>-34.717777777777776</v>
      </c>
      <c r="L61" s="32">
        <f t="shared" si="37"/>
        <v>0.46999999999999886</v>
      </c>
      <c r="M61" s="64">
        <f t="shared" si="38"/>
        <v>0.31222222222222484</v>
      </c>
      <c r="N61" s="21"/>
      <c r="O61" s="29">
        <f t="shared" si="33"/>
        <v>-0.7808377362078035</v>
      </c>
      <c r="P61" s="29">
        <f t="shared" si="51"/>
        <v>-1.5699999999999999E-2</v>
      </c>
      <c r="Q61" s="29">
        <f t="shared" si="0"/>
        <v>-0.48713427573015106</v>
      </c>
      <c r="R61" s="29">
        <f t="shared" si="60"/>
        <v>1.95E-2</v>
      </c>
      <c r="S61" s="44"/>
      <c r="T61" s="60"/>
      <c r="U61" s="37"/>
      <c r="V61" s="16"/>
      <c r="X61" s="42">
        <f t="shared" si="1"/>
        <v>-7.0445486463569935</v>
      </c>
      <c r="Y61" s="20">
        <f t="shared" si="12"/>
        <v>-9.0731917010488825</v>
      </c>
      <c r="Z61" s="34">
        <f t="shared" si="13"/>
        <v>-9.0445486463569935</v>
      </c>
      <c r="AA61" s="32">
        <f t="shared" si="31"/>
        <v>-34.743333333333332</v>
      </c>
      <c r="AB61" s="32">
        <f t="shared" si="39"/>
        <v>-34.634444444444448</v>
      </c>
      <c r="AC61" s="32">
        <f t="shared" si="52"/>
        <v>-34.575555555555553</v>
      </c>
      <c r="AD61" s="32">
        <f t="shared" si="53"/>
        <v>0.10888888888888459</v>
      </c>
      <c r="AE61" s="64">
        <f t="shared" si="54"/>
        <v>0.16777777777777914</v>
      </c>
      <c r="AF61" s="21"/>
      <c r="AG61" s="29">
        <f t="shared" si="2"/>
        <v>-0.93582503067030098</v>
      </c>
      <c r="AH61" s="29">
        <f t="shared" si="29"/>
        <v>-5.8200000000000002E-2</v>
      </c>
      <c r="AI61" s="29"/>
      <c r="AJ61" s="29"/>
      <c r="AK61" s="29"/>
      <c r="AL61" s="16"/>
      <c r="AN61" s="42">
        <f t="shared" si="7"/>
        <v>-42.046361439071084</v>
      </c>
      <c r="AO61" s="20">
        <f t="shared" si="15"/>
        <v>-44.132290603146757</v>
      </c>
      <c r="AP61" s="20">
        <f t="shared" si="16"/>
        <v>-44.046361439071084</v>
      </c>
      <c r="AQ61" s="32">
        <f t="shared" si="27"/>
        <v>-39.549999999999997</v>
      </c>
      <c r="AR61" s="32">
        <f t="shared" si="43"/>
        <v>-39.253333333333337</v>
      </c>
      <c r="AS61" s="32">
        <f t="shared" si="55"/>
        <v>-39.022222222222226</v>
      </c>
      <c r="AT61" s="20">
        <f t="shared" si="50"/>
        <v>0.23111111111111171</v>
      </c>
      <c r="AU61" s="64">
        <f t="shared" si="56"/>
        <v>0.52777777777777146</v>
      </c>
      <c r="AV61" s="21"/>
      <c r="AW61" s="29">
        <f t="shared" si="3"/>
        <v>-0.686454992199938</v>
      </c>
      <c r="AX61" s="68">
        <f t="shared" si="30"/>
        <v>0.1145</v>
      </c>
      <c r="AY61" s="29"/>
      <c r="AZ61" s="29"/>
      <c r="BA61" s="16"/>
      <c r="BC61" s="20">
        <f t="shared" si="18"/>
        <v>-84.347139409439848</v>
      </c>
      <c r="BD61" s="20">
        <f t="shared" si="19"/>
        <v>-84.089351917212838</v>
      </c>
      <c r="BE61" s="32">
        <f t="shared" si="25"/>
        <v>-38.409999999999997</v>
      </c>
      <c r="BF61" s="32">
        <f t="shared" si="46"/>
        <v>-37.631666666666668</v>
      </c>
      <c r="BG61" s="32">
        <f t="shared" si="57"/>
        <v>-38.007222222222225</v>
      </c>
      <c r="BH61" s="32">
        <f t="shared" si="58"/>
        <v>0.77833333333332888</v>
      </c>
      <c r="BI61" s="20">
        <f t="shared" si="59"/>
        <v>0.40277777777777146</v>
      </c>
      <c r="BJ61" s="21"/>
      <c r="BK61" s="29">
        <f t="shared" si="4"/>
        <v>-0.98151607583582556</v>
      </c>
      <c r="BL61" s="29">
        <f t="shared" si="32"/>
        <v>-0.4</v>
      </c>
      <c r="BM61" s="29"/>
      <c r="BN61" s="29"/>
      <c r="BO61" s="16"/>
    </row>
    <row r="62" spans="1:67" ht="12.75">
      <c r="A62" s="5">
        <v>86508</v>
      </c>
      <c r="B62" s="8">
        <f t="shared" si="5"/>
        <v>-86.558000000000007</v>
      </c>
      <c r="C62" s="8">
        <f t="shared" si="8"/>
        <v>0.4532999999999987</v>
      </c>
      <c r="D62" s="2">
        <v>-40.57</v>
      </c>
      <c r="G62" s="20">
        <f t="shared" si="9"/>
        <v>-7.3355130032217009</v>
      </c>
      <c r="H62" s="34">
        <f t="shared" si="10"/>
        <v>-7.3259653183244051</v>
      </c>
      <c r="I62" s="32">
        <f t="shared" si="28"/>
        <v>-34.369999999999997</v>
      </c>
      <c r="J62" s="32">
        <f t="shared" si="35"/>
        <v>-34.783333333333339</v>
      </c>
      <c r="K62" s="32">
        <f t="shared" si="36"/>
        <v>-34.688888888888897</v>
      </c>
      <c r="L62" s="32">
        <f t="shared" si="37"/>
        <v>-0.4133333333333411</v>
      </c>
      <c r="M62" s="64">
        <f t="shared" si="38"/>
        <v>-0.31888888888889966</v>
      </c>
      <c r="N62" s="21"/>
      <c r="O62" s="29">
        <f t="shared" si="33"/>
        <v>-0.15061654874543084</v>
      </c>
      <c r="P62" s="29">
        <f t="shared" si="51"/>
        <v>-1.5699999999999999E-2</v>
      </c>
      <c r="Q62" s="29">
        <f t="shared" si="0"/>
        <v>0.18819732447102744</v>
      </c>
      <c r="R62" s="29">
        <f t="shared" si="60"/>
        <v>1.95E-2</v>
      </c>
      <c r="S62" s="44"/>
      <c r="T62" s="60"/>
      <c r="U62" s="37"/>
      <c r="V62" s="16"/>
      <c r="X62" s="42">
        <f t="shared" si="1"/>
        <v>-6.9872625369732138</v>
      </c>
      <c r="Y62" s="20">
        <f t="shared" si="12"/>
        <v>-9.0159055916651027</v>
      </c>
      <c r="Z62" s="34">
        <f t="shared" si="13"/>
        <v>-8.9872625369732138</v>
      </c>
      <c r="AA62" s="32">
        <f t="shared" si="31"/>
        <v>-34.619999999999997</v>
      </c>
      <c r="AB62" s="32">
        <f t="shared" si="39"/>
        <v>-34.458888888888886</v>
      </c>
      <c r="AC62" s="32">
        <f t="shared" si="52"/>
        <v>-34.523333333333333</v>
      </c>
      <c r="AD62" s="32">
        <f t="shared" si="53"/>
        <v>0.16111111111111143</v>
      </c>
      <c r="AE62" s="64">
        <f t="shared" si="54"/>
        <v>9.6666666666664014E-2</v>
      </c>
      <c r="AF62" s="21"/>
      <c r="AG62" s="29">
        <f t="shared" si="2"/>
        <v>-0.94344364073497267</v>
      </c>
      <c r="AH62" s="29">
        <f t="shared" si="29"/>
        <v>-5.8200000000000002E-2</v>
      </c>
      <c r="AI62" s="29"/>
      <c r="AJ62" s="29"/>
      <c r="AK62" s="29"/>
      <c r="AL62" s="16"/>
      <c r="AN62" s="42">
        <f t="shared" si="7"/>
        <v>-41.874503110919747</v>
      </c>
      <c r="AO62" s="20">
        <f t="shared" si="15"/>
        <v>-43.960432274995419</v>
      </c>
      <c r="AP62" s="20">
        <f t="shared" si="16"/>
        <v>-43.874503110919747</v>
      </c>
      <c r="AQ62" s="32">
        <f t="shared" si="27"/>
        <v>-39.370000000000005</v>
      </c>
      <c r="AR62" s="32">
        <f t="shared" si="43"/>
        <v>-39.619999999999997</v>
      </c>
      <c r="AS62" s="32">
        <f t="shared" si="55"/>
        <v>-39.286666666666662</v>
      </c>
      <c r="AT62" s="20">
        <f t="shared" si="50"/>
        <v>0.3333333333333357</v>
      </c>
      <c r="AU62" s="64">
        <f t="shared" si="56"/>
        <v>8.3333333333342807E-2</v>
      </c>
      <c r="AV62" s="21"/>
      <c r="AW62" s="29">
        <f t="shared" si="3"/>
        <v>-5.8437692188488148E-2</v>
      </c>
      <c r="AX62" s="68">
        <f t="shared" si="30"/>
        <v>0.1145</v>
      </c>
      <c r="AY62" s="29"/>
      <c r="AZ62" s="29"/>
      <c r="BA62" s="16"/>
      <c r="BC62" s="20">
        <f t="shared" si="18"/>
        <v>-83.831564424985828</v>
      </c>
      <c r="BD62" s="20">
        <f t="shared" si="19"/>
        <v>-83.573776932758818</v>
      </c>
      <c r="BE62" s="32">
        <f t="shared" si="25"/>
        <v>-35.799999999999997</v>
      </c>
      <c r="BF62" s="32">
        <f t="shared" si="46"/>
        <v>-36.96</v>
      </c>
      <c r="BG62" s="32">
        <f t="shared" si="57"/>
        <v>-37.64</v>
      </c>
      <c r="BH62" s="32">
        <f t="shared" si="58"/>
        <v>-1.1600000000000037</v>
      </c>
      <c r="BI62" s="20">
        <f t="shared" si="59"/>
        <v>-1.8400000000000034</v>
      </c>
      <c r="BJ62" s="21"/>
      <c r="BK62" s="29">
        <f t="shared" si="4"/>
        <v>-0.87490144117967472</v>
      </c>
      <c r="BL62" s="29">
        <f t="shared" si="32"/>
        <v>-0.4</v>
      </c>
      <c r="BM62" s="29"/>
      <c r="BN62" s="29"/>
      <c r="BO62" s="16"/>
    </row>
    <row r="63" spans="1:67" ht="12.75">
      <c r="A63" s="5">
        <v>86072.7</v>
      </c>
      <c r="B63" s="8">
        <f t="shared" si="5"/>
        <v>-86.122699999999995</v>
      </c>
      <c r="C63" s="8">
        <f t="shared" si="8"/>
        <v>0.43530000000001223</v>
      </c>
      <c r="D63" s="2">
        <v>-40.090000000000003</v>
      </c>
      <c r="G63" s="20">
        <f t="shared" si="9"/>
        <v>-7.3164176334271076</v>
      </c>
      <c r="H63" s="34">
        <f t="shared" si="10"/>
        <v>-7.3068699485298119</v>
      </c>
      <c r="I63" s="32">
        <f t="shared" si="28"/>
        <v>-34.950000000000003</v>
      </c>
      <c r="J63" s="32">
        <f t="shared" si="35"/>
        <v>-34.773333333333333</v>
      </c>
      <c r="K63" s="32">
        <f t="shared" si="36"/>
        <v>-34.756666666666675</v>
      </c>
      <c r="L63" s="32">
        <f t="shared" si="37"/>
        <v>0.17666666666666941</v>
      </c>
      <c r="M63" s="64">
        <f t="shared" si="38"/>
        <v>0.19333333333332803</v>
      </c>
      <c r="N63" s="21"/>
      <c r="O63" s="29">
        <f t="shared" si="33"/>
        <v>0.93145428495325222</v>
      </c>
      <c r="P63" s="29">
        <f t="shared" si="51"/>
        <v>-1.5699999999999999E-2</v>
      </c>
      <c r="Q63" s="29">
        <f t="shared" si="0"/>
        <v>0.7754693049719702</v>
      </c>
      <c r="R63" s="29">
        <f t="shared" si="60"/>
        <v>1.95E-2</v>
      </c>
      <c r="S63" s="44"/>
      <c r="T63" s="60"/>
      <c r="U63" s="37"/>
      <c r="V63" s="16"/>
      <c r="X63" s="42">
        <f t="shared" si="1"/>
        <v>-6.929976427589434</v>
      </c>
      <c r="Y63" s="20">
        <f t="shared" si="12"/>
        <v>-8.958619482281323</v>
      </c>
      <c r="Z63" s="34">
        <f t="shared" si="13"/>
        <v>-8.929976427589434</v>
      </c>
      <c r="AA63" s="32">
        <f t="shared" si="31"/>
        <v>-34.013333333333328</v>
      </c>
      <c r="AB63" s="32">
        <f t="shared" si="39"/>
        <v>-34.436666666666667</v>
      </c>
      <c r="AC63" s="32">
        <f t="shared" si="52"/>
        <v>-34.520740740740735</v>
      </c>
      <c r="AD63" s="32">
        <f t="shared" si="53"/>
        <v>-0.42333333333333911</v>
      </c>
      <c r="AE63" s="64">
        <f t="shared" si="54"/>
        <v>-0.5074074074074062</v>
      </c>
      <c r="AF63" s="21"/>
      <c r="AG63" s="29">
        <f t="shared" si="2"/>
        <v>-0.50961448609162663</v>
      </c>
      <c r="AH63" s="29">
        <f t="shared" si="29"/>
        <v>-5.8200000000000002E-2</v>
      </c>
      <c r="AI63" s="29"/>
      <c r="AJ63" s="29"/>
      <c r="AK63" s="29"/>
      <c r="AL63" s="16"/>
      <c r="AN63" s="42">
        <f t="shared" si="7"/>
        <v>-41.702644782768409</v>
      </c>
      <c r="AO63" s="20">
        <f t="shared" si="15"/>
        <v>-43.788573946844082</v>
      </c>
      <c r="AP63" s="20">
        <f t="shared" si="16"/>
        <v>-43.702644782768409</v>
      </c>
      <c r="AQ63" s="32">
        <f t="shared" si="27"/>
        <v>-39.94</v>
      </c>
      <c r="AR63" s="32">
        <f t="shared" si="43"/>
        <v>-39.793333333333329</v>
      </c>
      <c r="AS63" s="32">
        <f t="shared" si="55"/>
        <v>-39.667222222222222</v>
      </c>
      <c r="AT63" s="20">
        <f t="shared" si="50"/>
        <v>0.12611111111110773</v>
      </c>
      <c r="AU63" s="64">
        <f t="shared" si="56"/>
        <v>0.27277777777777601</v>
      </c>
      <c r="AV63" s="21"/>
      <c r="AW63" s="29">
        <f t="shared" si="3"/>
        <v>0.59692325346056174</v>
      </c>
      <c r="AX63" s="68">
        <f t="shared" si="30"/>
        <v>0.1145</v>
      </c>
      <c r="AY63" s="29"/>
      <c r="AZ63" s="29"/>
      <c r="BA63" s="16"/>
      <c r="BC63" s="20">
        <f t="shared" si="18"/>
        <v>-83.315989440531808</v>
      </c>
      <c r="BD63" s="20">
        <f t="shared" si="19"/>
        <v>-83.058201948304799</v>
      </c>
      <c r="BE63" s="32">
        <f t="shared" si="25"/>
        <v>-36.67</v>
      </c>
      <c r="BF63" s="32">
        <f t="shared" si="46"/>
        <v>-36.396666666666668</v>
      </c>
      <c r="BG63" s="32">
        <f t="shared" si="57"/>
        <v>-37.319999999999993</v>
      </c>
      <c r="BH63" s="32">
        <f t="shared" si="58"/>
        <v>0.27333333333333343</v>
      </c>
      <c r="BI63" s="20">
        <f t="shared" si="59"/>
        <v>-0.64999999999999147</v>
      </c>
      <c r="BJ63" s="21"/>
      <c r="BK63" s="29">
        <f t="shared" si="4"/>
        <v>-0.35891069874911535</v>
      </c>
      <c r="BL63" s="29">
        <f t="shared" si="32"/>
        <v>-0.4</v>
      </c>
      <c r="BM63" s="29"/>
      <c r="BN63" s="29"/>
      <c r="BO63" s="16"/>
    </row>
    <row r="64" spans="1:67" ht="12.75">
      <c r="A64" s="5">
        <v>85637.3</v>
      </c>
      <c r="B64" s="8">
        <f t="shared" si="5"/>
        <v>-85.687300000000008</v>
      </c>
      <c r="C64" s="8">
        <f t="shared" si="8"/>
        <v>0.43539999999998713</v>
      </c>
      <c r="D64" s="2">
        <v>-39.69</v>
      </c>
      <c r="G64" s="20">
        <f t="shared" si="9"/>
        <v>-7.2973222636325143</v>
      </c>
      <c r="H64" s="34">
        <f t="shared" si="10"/>
        <v>-7.2877745787352186</v>
      </c>
      <c r="I64" s="32">
        <f t="shared" si="28"/>
        <v>-35</v>
      </c>
      <c r="J64" s="32">
        <f t="shared" si="35"/>
        <v>-35.026666666666671</v>
      </c>
      <c r="K64" s="32">
        <f t="shared" si="36"/>
        <v>-34.756666666666668</v>
      </c>
      <c r="L64" s="32">
        <f t="shared" si="37"/>
        <v>-2.6666666666670835E-2</v>
      </c>
      <c r="M64" s="64">
        <f t="shared" si="38"/>
        <v>0.24333333333333229</v>
      </c>
      <c r="N64" s="21"/>
      <c r="O64" s="29">
        <f t="shared" si="33"/>
        <v>-0.78083773620786112</v>
      </c>
      <c r="P64" s="29">
        <f t="shared" si="51"/>
        <v>-1.5699999999999999E-2</v>
      </c>
      <c r="Q64" s="29">
        <f t="shared" si="0"/>
        <v>0.99989057929515945</v>
      </c>
      <c r="R64" s="29">
        <f t="shared" si="60"/>
        <v>1.95E-2</v>
      </c>
      <c r="S64" s="44"/>
      <c r="T64" s="60"/>
      <c r="U64" s="37"/>
      <c r="V64" s="16"/>
      <c r="X64" s="42">
        <f t="shared" si="1"/>
        <v>-6.8726903182056542</v>
      </c>
      <c r="Y64" s="20">
        <f t="shared" si="12"/>
        <v>-8.9013333728975432</v>
      </c>
      <c r="Z64" s="34">
        <f t="shared" si="13"/>
        <v>-8.8726903182056542</v>
      </c>
      <c r="AA64" s="32">
        <f t="shared" si="31"/>
        <v>-34.676666666666669</v>
      </c>
      <c r="AB64" s="32">
        <f t="shared" si="39"/>
        <v>-34.397777777777776</v>
      </c>
      <c r="AC64" s="32">
        <f t="shared" si="52"/>
        <v>-34.532222222222217</v>
      </c>
      <c r="AD64" s="32">
        <f t="shared" si="53"/>
        <v>0.2788888888888934</v>
      </c>
      <c r="AE64" s="64">
        <f t="shared" si="54"/>
        <v>0.14444444444445281</v>
      </c>
      <c r="AF64" s="21"/>
      <c r="AG64" s="29">
        <f t="shared" si="2"/>
        <v>0.16266895032813755</v>
      </c>
      <c r="AH64" s="29">
        <f t="shared" si="29"/>
        <v>-5.8200000000000002E-2</v>
      </c>
      <c r="AI64" s="29"/>
      <c r="AJ64" s="29"/>
      <c r="AK64" s="29"/>
      <c r="AL64" s="16"/>
      <c r="AN64" s="42">
        <f t="shared" si="7"/>
        <v>-41.530786454617072</v>
      </c>
      <c r="AO64" s="20">
        <f t="shared" si="15"/>
        <v>-43.616715618692744</v>
      </c>
      <c r="AP64" s="20">
        <f t="shared" si="16"/>
        <v>-43.530786454617072</v>
      </c>
      <c r="AQ64" s="32">
        <f t="shared" si="27"/>
        <v>-40.07</v>
      </c>
      <c r="AR64" s="32">
        <f t="shared" si="43"/>
        <v>-39.723333333333329</v>
      </c>
      <c r="AS64" s="32">
        <f t="shared" si="55"/>
        <v>-40.077777777777769</v>
      </c>
      <c r="AT64" s="20">
        <f t="shared" si="50"/>
        <v>-0.35444444444443945</v>
      </c>
      <c r="AU64" s="64">
        <f t="shared" si="56"/>
        <v>-7.7777777777683355E-3</v>
      </c>
      <c r="AV64" s="21"/>
      <c r="AW64" s="29">
        <f t="shared" si="3"/>
        <v>0.97297717475240042</v>
      </c>
      <c r="AX64" s="68">
        <f t="shared" si="30"/>
        <v>0.1145</v>
      </c>
      <c r="AY64" s="29"/>
      <c r="AZ64" s="29"/>
      <c r="BA64" s="16"/>
      <c r="BC64" s="20">
        <f t="shared" si="18"/>
        <v>-82.800414456077789</v>
      </c>
      <c r="BD64" s="20">
        <f t="shared" si="19"/>
        <v>-82.542626963850779</v>
      </c>
      <c r="BE64" s="32">
        <f t="shared" si="25"/>
        <v>-36.72</v>
      </c>
      <c r="BF64" s="32">
        <f t="shared" si="46"/>
        <v>-36.693333333333335</v>
      </c>
      <c r="BG64" s="32">
        <f t="shared" si="57"/>
        <v>-37.068888888888893</v>
      </c>
      <c r="BH64" s="32">
        <f t="shared" si="58"/>
        <v>2.666666666666373E-2</v>
      </c>
      <c r="BI64" s="20">
        <f t="shared" si="59"/>
        <v>-0.34888888888889369</v>
      </c>
      <c r="BJ64" s="21"/>
      <c r="BK64" s="29">
        <f t="shared" si="4"/>
        <v>0.32501834847424882</v>
      </c>
      <c r="BL64" s="29">
        <f t="shared" si="32"/>
        <v>-0.4</v>
      </c>
      <c r="BM64" s="29"/>
      <c r="BN64" s="29"/>
      <c r="BO64" s="16"/>
    </row>
    <row r="65" spans="1:67" ht="12.75">
      <c r="A65" s="5">
        <v>85202</v>
      </c>
      <c r="B65" s="8">
        <f t="shared" si="5"/>
        <v>-85.251999999999995</v>
      </c>
      <c r="C65" s="8">
        <f t="shared" si="8"/>
        <v>0.43530000000001223</v>
      </c>
      <c r="D65" s="2">
        <v>-39.31</v>
      </c>
      <c r="G65" s="20">
        <f t="shared" si="9"/>
        <v>-7.2782268938379211</v>
      </c>
      <c r="H65" s="34">
        <f t="shared" si="10"/>
        <v>-7.2686792089406254</v>
      </c>
      <c r="I65" s="32">
        <f t="shared" si="28"/>
        <v>-35.130000000000003</v>
      </c>
      <c r="J65" s="32">
        <f t="shared" si="35"/>
        <v>-34.953333333333326</v>
      </c>
      <c r="K65" s="32">
        <f t="shared" si="36"/>
        <v>-34.88333333333334</v>
      </c>
      <c r="L65" s="32">
        <f t="shared" si="37"/>
        <v>0.17666666666667652</v>
      </c>
      <c r="M65" s="64">
        <f t="shared" si="38"/>
        <v>0.24666666666666259</v>
      </c>
      <c r="N65" s="21"/>
      <c r="O65" s="29">
        <f t="shared" si="33"/>
        <v>-0.15061654874533978</v>
      </c>
      <c r="P65" s="29">
        <f t="shared" si="51"/>
        <v>-1.5699999999999999E-2</v>
      </c>
      <c r="Q65" s="29">
        <f t="shared" si="0"/>
        <v>0.7564519390201947</v>
      </c>
      <c r="R65" s="29">
        <f t="shared" si="60"/>
        <v>1.95E-2</v>
      </c>
      <c r="S65" s="44"/>
      <c r="T65" s="60"/>
      <c r="U65" s="37"/>
      <c r="V65" s="16"/>
      <c r="X65" s="42">
        <f t="shared" si="1"/>
        <v>-6.8154042088218745</v>
      </c>
      <c r="Y65" s="20">
        <f t="shared" si="12"/>
        <v>-8.8440472635137635</v>
      </c>
      <c r="Z65" s="34">
        <f t="shared" si="13"/>
        <v>-8.8154042088218745</v>
      </c>
      <c r="AA65" s="32">
        <f t="shared" si="31"/>
        <v>-34.503333333333337</v>
      </c>
      <c r="AB65" s="32">
        <f t="shared" si="39"/>
        <v>-34.565555555555555</v>
      </c>
      <c r="AC65" s="32">
        <f t="shared" si="52"/>
        <v>-34.551481481481488</v>
      </c>
      <c r="AD65" s="32">
        <f t="shared" si="53"/>
        <v>-6.2222222222217738E-2</v>
      </c>
      <c r="AE65" s="64">
        <f t="shared" si="54"/>
        <v>-4.8148148148150938E-2</v>
      </c>
      <c r="AF65" s="21"/>
      <c r="AG65" s="29">
        <f t="shared" si="2"/>
        <v>0.75883777702533894</v>
      </c>
      <c r="AH65" s="29">
        <f t="shared" si="29"/>
        <v>-5.8200000000000002E-2</v>
      </c>
      <c r="AI65" s="29"/>
      <c r="AJ65" s="29"/>
      <c r="AK65" s="29"/>
      <c r="AL65" s="16"/>
      <c r="AN65" s="42">
        <f t="shared" si="7"/>
        <v>-41.358928126465734</v>
      </c>
      <c r="AO65" s="20">
        <f t="shared" si="15"/>
        <v>-43.444857290541407</v>
      </c>
      <c r="AP65" s="20">
        <f t="shared" si="16"/>
        <v>-43.358928126465734</v>
      </c>
      <c r="AQ65" s="32">
        <f t="shared" si="27"/>
        <v>-39.159999999999997</v>
      </c>
      <c r="AR65" s="32">
        <f t="shared" si="43"/>
        <v>-39.884999999999998</v>
      </c>
      <c r="AS65" s="32">
        <f t="shared" si="55"/>
        <v>-40.378888888888895</v>
      </c>
      <c r="AT65" s="20">
        <f t="shared" si="50"/>
        <v>-0.49388888888889682</v>
      </c>
      <c r="AU65" s="64">
        <f t="shared" si="56"/>
        <v>-1.2188888888888982</v>
      </c>
      <c r="AV65" s="21"/>
      <c r="AW65" s="29">
        <f t="shared" si="3"/>
        <v>0.89376426254081542</v>
      </c>
      <c r="AX65" s="68">
        <f t="shared" si="30"/>
        <v>0.1145</v>
      </c>
      <c r="AY65" s="29"/>
      <c r="AZ65" s="29"/>
      <c r="BA65" s="16"/>
      <c r="BC65" s="20">
        <f t="shared" si="18"/>
        <v>-82.284839471623769</v>
      </c>
      <c r="BD65" s="20">
        <f t="shared" si="19"/>
        <v>-82.027051979396759</v>
      </c>
      <c r="BE65" s="32">
        <f t="shared" si="25"/>
        <v>-36.69</v>
      </c>
      <c r="BF65" s="32">
        <f t="shared" si="46"/>
        <v>-36.731666666666662</v>
      </c>
      <c r="BG65" s="32">
        <f t="shared" si="57"/>
        <v>-36.903333333333336</v>
      </c>
      <c r="BH65" s="32">
        <f t="shared" si="58"/>
        <v>-4.1666666666664298E-2</v>
      </c>
      <c r="BI65" s="20">
        <f t="shared" si="59"/>
        <v>-0.21333333333333826</v>
      </c>
      <c r="BJ65" s="21"/>
      <c r="BK65" s="29">
        <f t="shared" si="4"/>
        <v>0.85686769826992748</v>
      </c>
      <c r="BL65" s="29">
        <f t="shared" si="32"/>
        <v>-0.4</v>
      </c>
      <c r="BM65" s="29"/>
      <c r="BN65" s="29"/>
      <c r="BO65" s="16"/>
    </row>
    <row r="66" spans="1:67" ht="12.75">
      <c r="A66" s="5">
        <v>84785</v>
      </c>
      <c r="B66" s="8">
        <f t="shared" si="5"/>
        <v>-84.834999999999994</v>
      </c>
      <c r="C66" s="8">
        <f t="shared" si="8"/>
        <v>0.41700000000000159</v>
      </c>
      <c r="D66" s="2">
        <v>-39.15</v>
      </c>
      <c r="G66" s="20">
        <f t="shared" si="9"/>
        <v>-7.2591315240433278</v>
      </c>
      <c r="H66" s="34">
        <f t="shared" si="10"/>
        <v>-7.2495838391460321</v>
      </c>
      <c r="I66" s="32">
        <f t="shared" ref="I66:I129" si="61">AVERAGEIFS(Oxy,KyrBP,"&gt;"&amp;G66,KyrBP,"&lt;="&amp;G67)</f>
        <v>-34.729999999999997</v>
      </c>
      <c r="J66" s="32">
        <f t="shared" si="35"/>
        <v>-34.963333333333331</v>
      </c>
      <c r="K66" s="32">
        <f t="shared" si="36"/>
        <v>-34.842222222222212</v>
      </c>
      <c r="L66" s="32">
        <f t="shared" si="37"/>
        <v>-0.23333333333333428</v>
      </c>
      <c r="M66" s="64">
        <f t="shared" si="38"/>
        <v>-0.1122222222222149</v>
      </c>
      <c r="N66" s="21"/>
      <c r="O66" s="29">
        <f t="shared" si="33"/>
        <v>0.9314542849532601</v>
      </c>
      <c r="P66" s="29">
        <f t="shared" si="51"/>
        <v>-1.5699999999999999E-2</v>
      </c>
      <c r="Q66" s="29">
        <f t="shared" ref="Q66:Q129" si="62" xml:space="preserve"> SIN((2*PI()*(H66+R66)/0.171858328151339) + 3.421821408)</f>
        <v>0.15906102945084746</v>
      </c>
      <c r="R66" s="29">
        <f t="shared" si="60"/>
        <v>1.95E-2</v>
      </c>
      <c r="S66" s="44"/>
      <c r="T66" s="60"/>
      <c r="U66" s="37"/>
      <c r="V66" s="16"/>
      <c r="X66" s="42">
        <f t="shared" ref="X66:X129" si="63">Z66+2</f>
        <v>-6.7581180994380947</v>
      </c>
      <c r="Y66" s="20">
        <f t="shared" si="12"/>
        <v>-8.7867611541299837</v>
      </c>
      <c r="Z66" s="34">
        <f t="shared" si="13"/>
        <v>-8.7581180994380947</v>
      </c>
      <c r="AA66" s="32">
        <f t="shared" si="31"/>
        <v>-34.516666666666659</v>
      </c>
      <c r="AB66" s="32">
        <f t="shared" si="39"/>
        <v>-34.55777777777778</v>
      </c>
      <c r="AC66" s="32">
        <f t="shared" si="52"/>
        <v>-34.547407407407405</v>
      </c>
      <c r="AD66" s="32">
        <f t="shared" si="53"/>
        <v>-4.111111111112109E-2</v>
      </c>
      <c r="AE66" s="64">
        <f t="shared" si="54"/>
        <v>-3.074074074074673E-2</v>
      </c>
      <c r="AF66" s="21"/>
      <c r="AG66" s="29">
        <f t="shared" ref="AG66:AG129" si="64" xml:space="preserve"> SIN((2*PI()*(Z66+AH66)/0.515574984454017) + 2.187804708)</f>
        <v>0.99993797430991549</v>
      </c>
      <c r="AH66" s="29">
        <f t="shared" si="29"/>
        <v>-5.8200000000000002E-2</v>
      </c>
      <c r="AI66" s="29"/>
      <c r="AJ66" s="29"/>
      <c r="AK66" s="29"/>
      <c r="AL66" s="16"/>
      <c r="AN66" s="42">
        <f t="shared" si="7"/>
        <v>-41.187069798314397</v>
      </c>
      <c r="AO66" s="20">
        <f t="shared" si="15"/>
        <v>-43.272998962390069</v>
      </c>
      <c r="AP66" s="20">
        <f t="shared" si="16"/>
        <v>-43.187069798314397</v>
      </c>
      <c r="AQ66" s="32">
        <f t="shared" si="27"/>
        <v>-40.424999999999997</v>
      </c>
      <c r="AR66" s="32">
        <f t="shared" si="43"/>
        <v>-40.391666666666666</v>
      </c>
      <c r="AS66" s="32">
        <f t="shared" si="55"/>
        <v>-40.221111111111114</v>
      </c>
      <c r="AT66" s="20">
        <f t="shared" si="50"/>
        <v>0.17055555555555202</v>
      </c>
      <c r="AU66" s="64">
        <f t="shared" si="56"/>
        <v>0.20388888888888346</v>
      </c>
      <c r="AV66" s="21"/>
      <c r="AW66" s="29">
        <f t="shared" ref="AW66:AW129" si="65" xml:space="preserve"> SIN((2*PI()*(AP66+AX66)/1.54672495336205) + 1.776465808)</f>
        <v>0.39634911880306295</v>
      </c>
      <c r="AX66" s="68">
        <f t="shared" si="30"/>
        <v>0.1145</v>
      </c>
      <c r="AY66" s="29"/>
      <c r="AZ66" s="29"/>
      <c r="BA66" s="16"/>
      <c r="BC66" s="20">
        <f t="shared" si="18"/>
        <v>-81.76926448716975</v>
      </c>
      <c r="BD66" s="20">
        <f t="shared" si="19"/>
        <v>-81.51147699494274</v>
      </c>
      <c r="BE66" s="32">
        <f t="shared" si="25"/>
        <v>-36.784999999999997</v>
      </c>
      <c r="BF66" s="32">
        <f t="shared" si="46"/>
        <v>-36.761666666666663</v>
      </c>
      <c r="BG66" s="32">
        <f t="shared" si="57"/>
        <v>-36.778888888888886</v>
      </c>
      <c r="BH66" s="32">
        <f t="shared" si="58"/>
        <v>2.3333333333333428E-2</v>
      </c>
      <c r="BI66" s="20">
        <f t="shared" si="59"/>
        <v>6.11111111111029E-3</v>
      </c>
      <c r="BJ66" s="21"/>
      <c r="BK66" s="29">
        <f t="shared" ref="BK66:BK129" si="66" xml:space="preserve"> SIN((2*PI()*(BD66+BL66)/4.64017486008615) + 5.828143046)</f>
        <v>0.98777912902140397</v>
      </c>
      <c r="BL66" s="29">
        <f t="shared" si="32"/>
        <v>-0.4</v>
      </c>
      <c r="BM66" s="29"/>
      <c r="BN66" s="29"/>
      <c r="BO66" s="16"/>
    </row>
    <row r="67" spans="1:67" ht="12.75">
      <c r="A67" s="5">
        <v>84368</v>
      </c>
      <c r="B67" s="8">
        <f t="shared" ref="B67:B130" si="67">(-A67-50)/1000</f>
        <v>-84.418000000000006</v>
      </c>
      <c r="C67" s="8">
        <f t="shared" si="8"/>
        <v>0.41699999999998738</v>
      </c>
      <c r="D67" s="2">
        <v>-38.22</v>
      </c>
      <c r="G67" s="20">
        <f t="shared" si="9"/>
        <v>-7.2400361542487346</v>
      </c>
      <c r="H67" s="34">
        <f t="shared" si="10"/>
        <v>-7.2304884693514389</v>
      </c>
      <c r="I67" s="32">
        <f t="shared" si="61"/>
        <v>-35.03</v>
      </c>
      <c r="J67" s="32">
        <f t="shared" si="35"/>
        <v>-34.68333333333333</v>
      </c>
      <c r="K67" s="32">
        <f t="shared" si="36"/>
        <v>-34.882222222222225</v>
      </c>
      <c r="L67" s="32">
        <f t="shared" si="37"/>
        <v>0.34666666666667112</v>
      </c>
      <c r="M67" s="64">
        <f t="shared" si="38"/>
        <v>0.14777777777777601</v>
      </c>
      <c r="N67" s="21"/>
      <c r="O67" s="29">
        <f t="shared" si="33"/>
        <v>-0.78083773620784758</v>
      </c>
      <c r="P67" s="29">
        <f t="shared" si="51"/>
        <v>-1.5699999999999999E-2</v>
      </c>
      <c r="Q67" s="29">
        <f t="shared" si="62"/>
        <v>-0.51275630356498003</v>
      </c>
      <c r="R67" s="29">
        <f t="shared" si="60"/>
        <v>1.95E-2</v>
      </c>
      <c r="S67" s="44"/>
      <c r="T67" s="60"/>
      <c r="U67" s="37"/>
      <c r="V67" s="16"/>
      <c r="X67" s="42">
        <f t="shared" si="63"/>
        <v>-6.700831990054315</v>
      </c>
      <c r="Y67" s="20">
        <f t="shared" si="12"/>
        <v>-8.7294750447462039</v>
      </c>
      <c r="Z67" s="34">
        <f t="shared" si="13"/>
        <v>-8.700831990054315</v>
      </c>
      <c r="AA67" s="32">
        <f t="shared" si="31"/>
        <v>-34.653333333333336</v>
      </c>
      <c r="AB67" s="32">
        <f t="shared" si="39"/>
        <v>-34.56444444444444</v>
      </c>
      <c r="AC67" s="32">
        <f t="shared" si="52"/>
        <v>-34.556666666666665</v>
      </c>
      <c r="AD67" s="32">
        <f t="shared" si="53"/>
        <v>8.8888888888895679E-2</v>
      </c>
      <c r="AE67" s="64">
        <f t="shared" si="54"/>
        <v>9.6666666666671119E-2</v>
      </c>
      <c r="AF67" s="21"/>
      <c r="AG67" s="29">
        <f t="shared" si="64"/>
        <v>0.77315608034216921</v>
      </c>
      <c r="AH67" s="29">
        <f t="shared" si="29"/>
        <v>-5.8200000000000002E-2</v>
      </c>
      <c r="AI67" s="29"/>
      <c r="AJ67" s="29"/>
      <c r="AK67" s="29"/>
      <c r="AL67" s="16"/>
      <c r="AN67" s="42">
        <f t="shared" ref="AN67:AN130" si="68">AP67+2</f>
        <v>-41.015211470163059</v>
      </c>
      <c r="AO67" s="20">
        <f t="shared" si="15"/>
        <v>-43.101140634238732</v>
      </c>
      <c r="AP67" s="20">
        <f t="shared" si="16"/>
        <v>-43.015211470163059</v>
      </c>
      <c r="AQ67" s="32">
        <f t="shared" si="27"/>
        <v>-41.59</v>
      </c>
      <c r="AR67" s="32">
        <f t="shared" si="43"/>
        <v>-41.256666666666668</v>
      </c>
      <c r="AS67" s="32">
        <f t="shared" si="55"/>
        <v>-40.128888888888888</v>
      </c>
      <c r="AT67" s="20">
        <f t="shared" si="50"/>
        <v>1.12777777777778</v>
      </c>
      <c r="AU67" s="64">
        <f t="shared" si="56"/>
        <v>1.4611111111111157</v>
      </c>
      <c r="AV67" s="21"/>
      <c r="AW67" s="29">
        <f t="shared" si="65"/>
        <v>-0.28652218255245504</v>
      </c>
      <c r="AX67" s="68">
        <f t="shared" si="30"/>
        <v>0.1145</v>
      </c>
      <c r="AY67" s="29"/>
      <c r="AZ67" s="29"/>
      <c r="BA67" s="16"/>
      <c r="BC67" s="20">
        <f t="shared" si="18"/>
        <v>-81.25368950271573</v>
      </c>
      <c r="BD67" s="20">
        <f t="shared" si="19"/>
        <v>-80.99590201048872</v>
      </c>
      <c r="BE67" s="32">
        <f t="shared" si="25"/>
        <v>-36.81</v>
      </c>
      <c r="BF67" s="32">
        <f t="shared" si="46"/>
        <v>-36.881666666666668</v>
      </c>
      <c r="BG67" s="32">
        <f t="shared" si="57"/>
        <v>-36.938888888888897</v>
      </c>
      <c r="BH67" s="32">
        <f t="shared" si="58"/>
        <v>-7.1666666666665435E-2</v>
      </c>
      <c r="BI67" s="20">
        <f t="shared" si="59"/>
        <v>-0.12888888888889483</v>
      </c>
      <c r="BJ67" s="21"/>
      <c r="BK67" s="29">
        <f t="shared" si="66"/>
        <v>0.65649772736155676</v>
      </c>
      <c r="BL67" s="29">
        <f t="shared" si="32"/>
        <v>-0.4</v>
      </c>
      <c r="BM67" s="29"/>
      <c r="BN67" s="29"/>
      <c r="BO67" s="16"/>
    </row>
    <row r="68" spans="1:67" ht="12.75">
      <c r="A68" s="5">
        <v>83951</v>
      </c>
      <c r="B68" s="8">
        <f t="shared" si="67"/>
        <v>-84.001000000000005</v>
      </c>
      <c r="C68" s="8">
        <f t="shared" ref="C68:C131" si="69">ABS(B67-B68)</f>
        <v>0.41700000000000159</v>
      </c>
      <c r="D68" s="2">
        <v>-38.409999999999997</v>
      </c>
      <c r="G68" s="20">
        <f t="shared" ref="G68:G131" si="70">G67+0.0190953697945932</f>
        <v>-7.2209407844541413</v>
      </c>
      <c r="H68" s="34">
        <f t="shared" ref="H68:H131" si="71">H67+0.0190953697945932</f>
        <v>-7.2113930995568456</v>
      </c>
      <c r="I68" s="32">
        <f t="shared" si="61"/>
        <v>-34.29</v>
      </c>
      <c r="J68" s="32">
        <f t="shared" si="35"/>
        <v>-34.913333333333334</v>
      </c>
      <c r="K68" s="32">
        <f t="shared" si="36"/>
        <v>-34.889999999999993</v>
      </c>
      <c r="L68" s="32">
        <f t="shared" si="37"/>
        <v>-0.62333333333333485</v>
      </c>
      <c r="M68" s="64">
        <f t="shared" si="38"/>
        <v>-0.59999999999999432</v>
      </c>
      <c r="N68" s="21"/>
      <c r="O68" s="29">
        <f t="shared" si="33"/>
        <v>-0.15061654874547348</v>
      </c>
      <c r="P68" s="29">
        <f t="shared" si="51"/>
        <v>-1.5699999999999999E-2</v>
      </c>
      <c r="Q68" s="29">
        <f t="shared" si="62"/>
        <v>-0.94464926349123746</v>
      </c>
      <c r="R68" s="29">
        <f t="shared" si="60"/>
        <v>1.95E-2</v>
      </c>
      <c r="S68" s="44"/>
      <c r="T68" s="60"/>
      <c r="U68" s="37"/>
      <c r="V68" s="16"/>
      <c r="X68" s="42">
        <f t="shared" si="63"/>
        <v>-6.6435458806705352</v>
      </c>
      <c r="Y68" s="20">
        <f t="shared" ref="Y68:Y131" si="72">Y67+ 0.0572861093837796</f>
        <v>-8.6721889353624242</v>
      </c>
      <c r="Z68" s="34">
        <f t="shared" ref="Z68:Z131" si="73">Z67+ 0.0572861093837796</f>
        <v>-8.6435458806705352</v>
      </c>
      <c r="AA68" s="32">
        <f t="shared" si="31"/>
        <v>-34.523333333333333</v>
      </c>
      <c r="AB68" s="32">
        <f t="shared" si="39"/>
        <v>-34.630000000000003</v>
      </c>
      <c r="AC68" s="32">
        <f t="shared" si="52"/>
        <v>-34.653333333333336</v>
      </c>
      <c r="AD68" s="32">
        <f t="shared" si="53"/>
        <v>-0.10666666666666913</v>
      </c>
      <c r="AE68" s="64">
        <f t="shared" si="54"/>
        <v>-0.13000000000000256</v>
      </c>
      <c r="AF68" s="21"/>
      <c r="AG68" s="29">
        <f t="shared" si="64"/>
        <v>0.18460586370962295</v>
      </c>
      <c r="AH68" s="29">
        <f t="shared" si="29"/>
        <v>-5.8200000000000002E-2</v>
      </c>
      <c r="AI68" s="29"/>
      <c r="AJ68" s="29"/>
      <c r="AK68" s="29"/>
      <c r="AL68" s="16"/>
      <c r="AN68" s="42">
        <f t="shared" si="68"/>
        <v>-40.843353142011722</v>
      </c>
      <c r="AO68" s="20">
        <f t="shared" ref="AO68:AO131" si="74">AO67+0.171858328151339</f>
        <v>-42.929282306087394</v>
      </c>
      <c r="AP68" s="20">
        <f t="shared" ref="AP68:AP131" si="75">AP67+0.171858328151339</f>
        <v>-42.843353142011722</v>
      </c>
      <c r="AQ68" s="32">
        <f t="shared" si="27"/>
        <v>-41.755000000000003</v>
      </c>
      <c r="AR68" s="32">
        <f t="shared" si="43"/>
        <v>-41.631666666666668</v>
      </c>
      <c r="AS68" s="32">
        <f t="shared" si="55"/>
        <v>-39.937777777777782</v>
      </c>
      <c r="AT68" s="20">
        <f t="shared" si="50"/>
        <v>1.6938888888888854</v>
      </c>
      <c r="AU68" s="64">
        <f t="shared" si="56"/>
        <v>1.8172222222222203</v>
      </c>
      <c r="AV68" s="21"/>
      <c r="AW68" s="29">
        <f t="shared" si="65"/>
        <v>-0.83532657035230151</v>
      </c>
      <c r="AX68" s="68">
        <f t="shared" si="30"/>
        <v>0.1145</v>
      </c>
      <c r="AY68" s="29"/>
      <c r="AZ68" s="29"/>
      <c r="BA68" s="16"/>
      <c r="BC68" s="20">
        <f t="shared" ref="BC68:BC131" si="76">BC67+0.515574984454017</f>
        <v>-80.73811451826171</v>
      </c>
      <c r="BD68" s="20">
        <f t="shared" ref="BD68:BD131" si="77">BD67+0.515574984454017</f>
        <v>-80.480327026034701</v>
      </c>
      <c r="BE68" s="32">
        <f t="shared" si="25"/>
        <v>-37.049999999999997</v>
      </c>
      <c r="BF68" s="32">
        <f t="shared" si="46"/>
        <v>-37.018333333333338</v>
      </c>
      <c r="BG68" s="32">
        <f t="shared" si="57"/>
        <v>-37.032222222222224</v>
      </c>
      <c r="BH68" s="32">
        <f t="shared" si="58"/>
        <v>3.1666666666659182E-2</v>
      </c>
      <c r="BI68" s="20">
        <f t="shared" si="59"/>
        <v>1.7777777777773451E-2</v>
      </c>
      <c r="BJ68" s="21"/>
      <c r="BK68" s="29">
        <f t="shared" si="66"/>
        <v>1.803374290972988E-2</v>
      </c>
      <c r="BL68" s="29">
        <f t="shared" si="32"/>
        <v>-0.4</v>
      </c>
      <c r="BM68" s="29"/>
      <c r="BN68" s="29"/>
      <c r="BO68" s="16"/>
    </row>
    <row r="69" spans="1:67" ht="12.75">
      <c r="A69" s="5">
        <v>83556.3</v>
      </c>
      <c r="B69" s="8">
        <f t="shared" si="67"/>
        <v>-83.606300000000005</v>
      </c>
      <c r="C69" s="8">
        <f t="shared" si="69"/>
        <v>0.39470000000000027</v>
      </c>
      <c r="D69" s="2">
        <v>-35.799999999999997</v>
      </c>
      <c r="G69" s="20">
        <f t="shared" si="70"/>
        <v>-7.2018454146595481</v>
      </c>
      <c r="H69" s="34">
        <f t="shared" si="71"/>
        <v>-7.1922977297622523</v>
      </c>
      <c r="I69" s="32">
        <f t="shared" si="61"/>
        <v>-35.42</v>
      </c>
      <c r="J69" s="32">
        <f t="shared" si="35"/>
        <v>-34.79</v>
      </c>
      <c r="K69" s="32">
        <f t="shared" si="36"/>
        <v>-34.906666666666666</v>
      </c>
      <c r="L69" s="32">
        <f t="shared" si="37"/>
        <v>0.63000000000000256</v>
      </c>
      <c r="M69" s="64">
        <f t="shared" si="38"/>
        <v>0.51333333333333542</v>
      </c>
      <c r="N69" s="21"/>
      <c r="O69" s="29">
        <f t="shared" si="33"/>
        <v>0.93145428495326799</v>
      </c>
      <c r="P69" s="29">
        <f t="shared" si="51"/>
        <v>-1.5699999999999999E-2</v>
      </c>
      <c r="Q69" s="29">
        <f t="shared" si="62"/>
        <v>-0.93453033442278499</v>
      </c>
      <c r="R69" s="29">
        <f t="shared" si="60"/>
        <v>1.95E-2</v>
      </c>
      <c r="S69" s="44"/>
      <c r="T69" s="60"/>
      <c r="U69" s="37"/>
      <c r="V69" s="16"/>
      <c r="X69" s="42">
        <f t="shared" si="63"/>
        <v>-6.5862597712867554</v>
      </c>
      <c r="Y69" s="20">
        <f t="shared" si="72"/>
        <v>-8.6149028259786444</v>
      </c>
      <c r="Z69" s="34">
        <f t="shared" si="73"/>
        <v>-8.5862597712867554</v>
      </c>
      <c r="AA69" s="32">
        <f t="shared" ref="AA69:AA132" si="78">AVERAGEIFS(Oxy,KyrBP,"&gt;"&amp;Y69,KyrBP,"&lt;="&amp;Y70)</f>
        <v>-34.713333333333338</v>
      </c>
      <c r="AB69" s="32">
        <f t="shared" si="39"/>
        <v>-34.647777777777783</v>
      </c>
      <c r="AC69" s="32">
        <f t="shared" si="52"/>
        <v>-34.641851851851847</v>
      </c>
      <c r="AD69" s="32">
        <f t="shared" si="53"/>
        <v>6.5555555555555145E-2</v>
      </c>
      <c r="AE69" s="64">
        <f t="shared" si="54"/>
        <v>7.1481481481491471E-2</v>
      </c>
      <c r="AF69" s="21"/>
      <c r="AG69" s="29">
        <f t="shared" si="64"/>
        <v>-0.49032348821829685</v>
      </c>
      <c r="AH69" s="29">
        <f t="shared" si="29"/>
        <v>-5.8200000000000002E-2</v>
      </c>
      <c r="AI69" s="29"/>
      <c r="AJ69" s="29"/>
      <c r="AK69" s="29"/>
      <c r="AL69" s="16"/>
      <c r="AN69" s="42">
        <f t="shared" si="68"/>
        <v>-40.671494813860384</v>
      </c>
      <c r="AO69" s="20">
        <f t="shared" si="74"/>
        <v>-42.757423977936057</v>
      </c>
      <c r="AP69" s="20">
        <f t="shared" si="75"/>
        <v>-42.671494813860384</v>
      </c>
      <c r="AQ69" s="32">
        <f t="shared" si="27"/>
        <v>-41.55</v>
      </c>
      <c r="AR69" s="32">
        <f t="shared" si="43"/>
        <v>-40.478333333333332</v>
      </c>
      <c r="AS69" s="32">
        <f t="shared" si="55"/>
        <v>-39.818888888888893</v>
      </c>
      <c r="AT69" s="20">
        <f t="shared" si="50"/>
        <v>0.65944444444443917</v>
      </c>
      <c r="AU69" s="64">
        <f t="shared" si="56"/>
        <v>1.7311111111111046</v>
      </c>
      <c r="AV69" s="21"/>
      <c r="AW69" s="29">
        <f t="shared" si="65"/>
        <v>-0.99327237226359044</v>
      </c>
      <c r="AX69" s="68">
        <f t="shared" si="30"/>
        <v>0.1145</v>
      </c>
      <c r="AY69" s="29"/>
      <c r="AZ69" s="29"/>
      <c r="BA69" s="16"/>
      <c r="BC69" s="20">
        <f t="shared" si="76"/>
        <v>-80.222539533807691</v>
      </c>
      <c r="BD69" s="20">
        <f t="shared" si="77"/>
        <v>-79.964752041580681</v>
      </c>
      <c r="BE69" s="32">
        <f t="shared" si="25"/>
        <v>-37.195</v>
      </c>
      <c r="BF69" s="32">
        <f t="shared" si="46"/>
        <v>-37.178333333333335</v>
      </c>
      <c r="BG69" s="32">
        <f t="shared" si="57"/>
        <v>-37.154444444444437</v>
      </c>
      <c r="BH69" s="32">
        <f t="shared" si="58"/>
        <v>1.6666666666665719E-2</v>
      </c>
      <c r="BI69" s="20">
        <f t="shared" si="59"/>
        <v>4.0555555555563672E-2</v>
      </c>
      <c r="BJ69" s="21"/>
      <c r="BK69" s="29">
        <f t="shared" si="66"/>
        <v>-0.62886843027230876</v>
      </c>
      <c r="BL69" s="29">
        <f t="shared" si="32"/>
        <v>-0.4</v>
      </c>
      <c r="BM69" s="29"/>
      <c r="BN69" s="29"/>
      <c r="BO69" s="16"/>
    </row>
    <row r="70" spans="1:67" ht="12.75">
      <c r="A70" s="5">
        <v>83161.7</v>
      </c>
      <c r="B70" s="8">
        <f t="shared" si="67"/>
        <v>-83.211699999999993</v>
      </c>
      <c r="C70" s="8">
        <f t="shared" si="69"/>
        <v>0.39460000000001116</v>
      </c>
      <c r="D70" s="2">
        <v>-36.39</v>
      </c>
      <c r="G70" s="20">
        <f t="shared" si="70"/>
        <v>-7.1827500448649548</v>
      </c>
      <c r="H70" s="34">
        <f t="shared" si="71"/>
        <v>-7.1732023599676591</v>
      </c>
      <c r="I70" s="32">
        <f t="shared" si="61"/>
        <v>-34.659999999999997</v>
      </c>
      <c r="J70" s="32">
        <f t="shared" si="35"/>
        <v>-34.936666666666667</v>
      </c>
      <c r="K70" s="32">
        <f t="shared" si="36"/>
        <v>-34.915555555555542</v>
      </c>
      <c r="L70" s="32">
        <f t="shared" si="37"/>
        <v>-0.27666666666667084</v>
      </c>
      <c r="M70" s="64">
        <f t="shared" si="38"/>
        <v>-0.25555555555554577</v>
      </c>
      <c r="N70" s="21"/>
      <c r="O70" s="29">
        <f t="shared" si="33"/>
        <v>-0.78083773620783414</v>
      </c>
      <c r="P70" s="29">
        <f t="shared" si="51"/>
        <v>-1.5699999999999999E-2</v>
      </c>
      <c r="Q70" s="29">
        <f t="shared" si="62"/>
        <v>-0.48713427573012025</v>
      </c>
      <c r="R70" s="29">
        <f t="shared" si="60"/>
        <v>1.95E-2</v>
      </c>
      <c r="S70" s="44"/>
      <c r="T70" s="60"/>
      <c r="U70" s="37"/>
      <c r="V70" s="16"/>
      <c r="X70" s="42">
        <f t="shared" si="63"/>
        <v>-6.5289736619029757</v>
      </c>
      <c r="Y70" s="20">
        <f t="shared" si="72"/>
        <v>-8.5576167165948647</v>
      </c>
      <c r="Z70" s="34">
        <f t="shared" si="73"/>
        <v>-8.5289736619029757</v>
      </c>
      <c r="AA70" s="32">
        <f t="shared" si="78"/>
        <v>-34.706666666666671</v>
      </c>
      <c r="AB70" s="32">
        <f t="shared" si="39"/>
        <v>-34.707777777777785</v>
      </c>
      <c r="AC70" s="32">
        <f t="shared" si="52"/>
        <v>-34.725555555555552</v>
      </c>
      <c r="AD70" s="32">
        <f t="shared" si="53"/>
        <v>-1.1111111111148375E-3</v>
      </c>
      <c r="AE70" s="64">
        <f t="shared" si="54"/>
        <v>-1.8888888888881183E-2</v>
      </c>
      <c r="AF70" s="21"/>
      <c r="AG70" s="29">
        <f t="shared" si="64"/>
        <v>-0.93582503067030343</v>
      </c>
      <c r="AH70" s="29">
        <f t="shared" si="29"/>
        <v>-5.8200000000000002E-2</v>
      </c>
      <c r="AI70" s="29"/>
      <c r="AJ70" s="29"/>
      <c r="AK70" s="29"/>
      <c r="AL70" s="16"/>
      <c r="AN70" s="42">
        <f t="shared" si="68"/>
        <v>-40.499636485709047</v>
      </c>
      <c r="AO70" s="20">
        <f t="shared" si="74"/>
        <v>-42.585565649784719</v>
      </c>
      <c r="AP70" s="20">
        <f t="shared" si="75"/>
        <v>-42.499636485709047</v>
      </c>
      <c r="AQ70" s="32">
        <f t="shared" si="27"/>
        <v>-38.129999999999995</v>
      </c>
      <c r="AR70" s="32">
        <f t="shared" si="43"/>
        <v>-39.406666666666666</v>
      </c>
      <c r="AS70" s="32">
        <f t="shared" si="55"/>
        <v>-39.882222222222225</v>
      </c>
      <c r="AT70" s="20">
        <f t="shared" si="50"/>
        <v>-0.47555555555555884</v>
      </c>
      <c r="AU70" s="64">
        <f t="shared" si="56"/>
        <v>-1.7522222222222297</v>
      </c>
      <c r="AV70" s="21"/>
      <c r="AW70" s="29">
        <f t="shared" si="65"/>
        <v>-0.68645499219995376</v>
      </c>
      <c r="AX70" s="68">
        <f t="shared" si="30"/>
        <v>0.1145</v>
      </c>
      <c r="AY70" s="29"/>
      <c r="AZ70" s="29"/>
      <c r="BA70" s="16"/>
      <c r="BC70" s="20">
        <f t="shared" si="76"/>
        <v>-79.706964549353671</v>
      </c>
      <c r="BD70" s="20">
        <f t="shared" si="77"/>
        <v>-79.449177057126661</v>
      </c>
      <c r="BE70" s="32">
        <f t="shared" si="25"/>
        <v>-37.29</v>
      </c>
      <c r="BF70" s="32">
        <f t="shared" si="46"/>
        <v>-37.241666666666667</v>
      </c>
      <c r="BG70" s="32">
        <f t="shared" si="57"/>
        <v>-37.299444444444447</v>
      </c>
      <c r="BH70" s="32">
        <f t="shared" si="58"/>
        <v>4.8333333333332007E-2</v>
      </c>
      <c r="BI70" s="20">
        <f t="shared" si="59"/>
        <v>-9.4444444444476972E-3</v>
      </c>
      <c r="BJ70" s="21"/>
      <c r="BK70" s="29">
        <f t="shared" si="66"/>
        <v>-0.98151607583582956</v>
      </c>
      <c r="BL70" s="29">
        <f t="shared" si="32"/>
        <v>-0.4</v>
      </c>
      <c r="BM70" s="29"/>
      <c r="BN70" s="29"/>
      <c r="BO70" s="16"/>
    </row>
    <row r="71" spans="1:67" ht="12.75">
      <c r="A71" s="5">
        <v>82767</v>
      </c>
      <c r="B71" s="8">
        <f t="shared" si="67"/>
        <v>-82.816999999999993</v>
      </c>
      <c r="C71" s="8">
        <f t="shared" si="69"/>
        <v>0.39470000000000027</v>
      </c>
      <c r="D71" s="2">
        <v>-36.950000000000003</v>
      </c>
      <c r="G71" s="20">
        <f t="shared" si="70"/>
        <v>-7.1636546750703616</v>
      </c>
      <c r="H71" s="34">
        <f t="shared" si="71"/>
        <v>-7.1541069901730658</v>
      </c>
      <c r="I71" s="32">
        <f t="shared" si="61"/>
        <v>-34.729999999999997</v>
      </c>
      <c r="J71" s="32">
        <f t="shared" si="35"/>
        <v>-34.803333333333327</v>
      </c>
      <c r="K71" s="32">
        <f t="shared" si="36"/>
        <v>-34.926666666666662</v>
      </c>
      <c r="L71" s="32">
        <f t="shared" si="37"/>
        <v>-7.3333333333330586E-2</v>
      </c>
      <c r="M71" s="64">
        <f t="shared" si="38"/>
        <v>-0.19666666666666544</v>
      </c>
      <c r="N71" s="21"/>
      <c r="O71" s="29">
        <f t="shared" si="33"/>
        <v>-0.15061654874538241</v>
      </c>
      <c r="P71" s="29">
        <f t="shared" si="51"/>
        <v>-1.5699999999999999E-2</v>
      </c>
      <c r="Q71" s="29">
        <f t="shared" si="62"/>
        <v>0.18819732447106208</v>
      </c>
      <c r="R71" s="29">
        <f t="shared" si="60"/>
        <v>1.95E-2</v>
      </c>
      <c r="S71" s="44"/>
      <c r="T71" s="60"/>
      <c r="U71" s="37"/>
      <c r="V71" s="16"/>
      <c r="X71" s="42">
        <f t="shared" si="63"/>
        <v>-6.4716875525191959</v>
      </c>
      <c r="Y71" s="20">
        <f t="shared" si="72"/>
        <v>-8.5003306072110849</v>
      </c>
      <c r="Z71" s="34">
        <f t="shared" si="73"/>
        <v>-8.4716875525191959</v>
      </c>
      <c r="AA71" s="32">
        <f t="shared" si="78"/>
        <v>-34.703333333333333</v>
      </c>
      <c r="AB71" s="32">
        <f t="shared" si="39"/>
        <v>-34.764444444444443</v>
      </c>
      <c r="AC71" s="32">
        <f t="shared" si="52"/>
        <v>-34.914074074074072</v>
      </c>
      <c r="AD71" s="32">
        <f t="shared" si="53"/>
        <v>-6.1111111111110006E-2</v>
      </c>
      <c r="AE71" s="64">
        <f t="shared" si="54"/>
        <v>-0.21074074074073934</v>
      </c>
      <c r="AF71" s="21"/>
      <c r="AG71" s="29">
        <f t="shared" si="64"/>
        <v>-0.94344364073496567</v>
      </c>
      <c r="AH71" s="29">
        <f t="shared" si="29"/>
        <v>-5.8200000000000002E-2</v>
      </c>
      <c r="AI71" s="29"/>
      <c r="AJ71" s="29"/>
      <c r="AK71" s="29"/>
      <c r="AL71" s="16"/>
      <c r="AN71" s="42">
        <f t="shared" si="68"/>
        <v>-40.327778157557709</v>
      </c>
      <c r="AO71" s="20">
        <f t="shared" si="74"/>
        <v>-42.413707321633382</v>
      </c>
      <c r="AP71" s="20">
        <f t="shared" si="75"/>
        <v>-42.327778157557709</v>
      </c>
      <c r="AQ71" s="32">
        <f t="shared" si="27"/>
        <v>-38.54</v>
      </c>
      <c r="AR71" s="32">
        <f t="shared" si="43"/>
        <v>-38.29666666666666</v>
      </c>
      <c r="AS71" s="32">
        <f t="shared" si="55"/>
        <v>-39.899444444444441</v>
      </c>
      <c r="AT71" s="20">
        <f t="shared" si="50"/>
        <v>-1.6027777777777814</v>
      </c>
      <c r="AU71" s="64">
        <f t="shared" si="56"/>
        <v>-1.359444444444442</v>
      </c>
      <c r="AV71" s="21"/>
      <c r="AW71" s="29">
        <f t="shared" si="65"/>
        <v>-5.8437692188538046E-2</v>
      </c>
      <c r="AX71" s="68">
        <f t="shared" si="30"/>
        <v>0.1145</v>
      </c>
      <c r="AY71" s="29"/>
      <c r="AZ71" s="29"/>
      <c r="BA71" s="16"/>
      <c r="BC71" s="20">
        <f t="shared" si="76"/>
        <v>-79.191389564899652</v>
      </c>
      <c r="BD71" s="20">
        <f t="shared" si="77"/>
        <v>-78.933602072672642</v>
      </c>
      <c r="BE71" s="32">
        <f t="shared" si="25"/>
        <v>-37.239999999999995</v>
      </c>
      <c r="BF71" s="32">
        <f t="shared" si="46"/>
        <v>-37.346666666666664</v>
      </c>
      <c r="BG71" s="32">
        <f t="shared" si="57"/>
        <v>-37.498888888888885</v>
      </c>
      <c r="BH71" s="32">
        <f t="shared" si="58"/>
        <v>-0.10666666666666913</v>
      </c>
      <c r="BI71" s="20">
        <f t="shared" si="59"/>
        <v>-0.25888888888889028</v>
      </c>
      <c r="BJ71" s="21"/>
      <c r="BK71" s="29">
        <f t="shared" si="66"/>
        <v>-0.87490144117965085</v>
      </c>
      <c r="BL71" s="29">
        <f t="shared" si="32"/>
        <v>-0.4</v>
      </c>
      <c r="BM71" s="29"/>
      <c r="BN71" s="29"/>
      <c r="BO71" s="16"/>
    </row>
    <row r="72" spans="1:67" ht="12.75">
      <c r="A72" s="5">
        <v>82379</v>
      </c>
      <c r="B72" s="8">
        <f t="shared" si="67"/>
        <v>-82.429000000000002</v>
      </c>
      <c r="C72" s="8">
        <f t="shared" si="69"/>
        <v>0.38799999999999102</v>
      </c>
      <c r="D72" s="2">
        <v>-36.72</v>
      </c>
      <c r="G72" s="20">
        <f t="shared" si="70"/>
        <v>-7.1445593052757683</v>
      </c>
      <c r="H72" s="34">
        <f t="shared" si="71"/>
        <v>-7.1350116203784726</v>
      </c>
      <c r="I72" s="32">
        <f t="shared" si="61"/>
        <v>-35.019999999999996</v>
      </c>
      <c r="J72" s="32">
        <f t="shared" si="35"/>
        <v>-34.966666666666669</v>
      </c>
      <c r="K72" s="32">
        <f t="shared" si="36"/>
        <v>-34.830000000000005</v>
      </c>
      <c r="L72" s="32">
        <f t="shared" si="37"/>
        <v>5.333333333332746E-2</v>
      </c>
      <c r="M72" s="64">
        <f t="shared" si="38"/>
        <v>0.18999999999999062</v>
      </c>
      <c r="N72" s="21"/>
      <c r="O72" s="29">
        <f t="shared" si="33"/>
        <v>0.93145428495323446</v>
      </c>
      <c r="P72" s="29">
        <f t="shared" si="51"/>
        <v>-1.5699999999999999E-2</v>
      </c>
      <c r="Q72" s="29">
        <f t="shared" si="62"/>
        <v>0.77546930497195665</v>
      </c>
      <c r="R72" s="29">
        <f t="shared" si="60"/>
        <v>1.95E-2</v>
      </c>
      <c r="S72" s="44"/>
      <c r="T72" s="60"/>
      <c r="U72" s="37"/>
      <c r="V72" s="16"/>
      <c r="X72" s="42">
        <f t="shared" si="63"/>
        <v>-6.4144014431354162</v>
      </c>
      <c r="Y72" s="20">
        <f t="shared" si="72"/>
        <v>-8.4430444978273052</v>
      </c>
      <c r="Z72" s="34">
        <f t="shared" si="73"/>
        <v>-8.4144014431354162</v>
      </c>
      <c r="AA72" s="32">
        <f t="shared" si="78"/>
        <v>-34.883333333333333</v>
      </c>
      <c r="AB72" s="32">
        <f t="shared" si="39"/>
        <v>-34.72</v>
      </c>
      <c r="AC72" s="32">
        <f t="shared" si="52"/>
        <v>-34.972592592592591</v>
      </c>
      <c r="AD72" s="32">
        <f t="shared" si="53"/>
        <v>0.163333333333334</v>
      </c>
      <c r="AE72" s="64">
        <f t="shared" si="54"/>
        <v>-8.9259259259257817E-2</v>
      </c>
      <c r="AF72" s="21"/>
      <c r="AG72" s="29">
        <f t="shared" si="64"/>
        <v>-0.50961448609162074</v>
      </c>
      <c r="AH72" s="29">
        <f t="shared" si="29"/>
        <v>-5.8200000000000002E-2</v>
      </c>
      <c r="AI72" s="29"/>
      <c r="AJ72" s="29"/>
      <c r="AK72" s="29"/>
      <c r="AL72" s="16"/>
      <c r="AN72" s="42">
        <f t="shared" si="68"/>
        <v>-40.155919829406372</v>
      </c>
      <c r="AO72" s="20">
        <f t="shared" si="74"/>
        <v>-42.241848993482044</v>
      </c>
      <c r="AP72" s="20">
        <f t="shared" si="75"/>
        <v>-42.155919829406372</v>
      </c>
      <c r="AQ72" s="32">
        <f t="shared" si="27"/>
        <v>-38.22</v>
      </c>
      <c r="AR72" s="32">
        <f t="shared" si="43"/>
        <v>-38.586666666666666</v>
      </c>
      <c r="AS72" s="32">
        <f t="shared" si="55"/>
        <v>-39.893888888888888</v>
      </c>
      <c r="AT72" s="20">
        <f t="shared" si="50"/>
        <v>-1.3072222222222223</v>
      </c>
      <c r="AU72" s="64">
        <f t="shared" si="56"/>
        <v>-1.6738888888888894</v>
      </c>
      <c r="AV72" s="21"/>
      <c r="AW72" s="29">
        <f t="shared" si="65"/>
        <v>0.59692325346049879</v>
      </c>
      <c r="AX72" s="68">
        <f t="shared" si="30"/>
        <v>0.1145</v>
      </c>
      <c r="AY72" s="29"/>
      <c r="AZ72" s="29"/>
      <c r="BA72" s="16"/>
      <c r="BC72" s="20">
        <f t="shared" si="76"/>
        <v>-78.675814580445632</v>
      </c>
      <c r="BD72" s="20">
        <f t="shared" si="77"/>
        <v>-78.418027088218622</v>
      </c>
      <c r="BE72" s="32">
        <f t="shared" si="25"/>
        <v>-37.51</v>
      </c>
      <c r="BF72" s="32">
        <f t="shared" si="46"/>
        <v>-37.523333333333333</v>
      </c>
      <c r="BG72" s="32">
        <f t="shared" si="57"/>
        <v>-37.697777777777773</v>
      </c>
      <c r="BH72" s="32">
        <f t="shared" si="58"/>
        <v>-1.3333333333335418E-2</v>
      </c>
      <c r="BI72" s="20">
        <f t="shared" si="59"/>
        <v>-0.18777777777777516</v>
      </c>
      <c r="BJ72" s="21"/>
      <c r="BK72" s="29">
        <f t="shared" si="66"/>
        <v>-0.35891069874908244</v>
      </c>
      <c r="BL72" s="29">
        <f t="shared" si="32"/>
        <v>-0.4</v>
      </c>
      <c r="BM72" s="29"/>
      <c r="BN72" s="29"/>
      <c r="BO72" s="16"/>
    </row>
    <row r="73" spans="1:67" ht="12.75">
      <c r="A73" s="5">
        <v>81991</v>
      </c>
      <c r="B73" s="8">
        <f t="shared" si="67"/>
        <v>-82.040999999999997</v>
      </c>
      <c r="C73" s="8">
        <f t="shared" si="69"/>
        <v>0.38800000000000523</v>
      </c>
      <c r="D73" s="2">
        <v>-36.69</v>
      </c>
      <c r="G73" s="20">
        <f t="shared" si="70"/>
        <v>-7.1254639354811751</v>
      </c>
      <c r="H73" s="34">
        <f t="shared" si="71"/>
        <v>-7.1159162505838793</v>
      </c>
      <c r="I73" s="32">
        <f t="shared" si="61"/>
        <v>-35.15</v>
      </c>
      <c r="J73" s="32">
        <f t="shared" si="35"/>
        <v>-35.126666666666665</v>
      </c>
      <c r="K73" s="32">
        <f t="shared" si="36"/>
        <v>-34.911111111111104</v>
      </c>
      <c r="L73" s="32">
        <f t="shared" si="37"/>
        <v>2.3333333333333428E-2</v>
      </c>
      <c r="M73" s="64">
        <f t="shared" si="38"/>
        <v>0.23888888888889426</v>
      </c>
      <c r="N73" s="21"/>
      <c r="O73" s="29">
        <f t="shared" si="33"/>
        <v>-0.78083773620789165</v>
      </c>
      <c r="P73" s="29">
        <f t="shared" si="51"/>
        <v>-1.5699999999999999E-2</v>
      </c>
      <c r="Q73" s="29">
        <f t="shared" si="62"/>
        <v>0.9998905792951589</v>
      </c>
      <c r="R73" s="29">
        <f t="shared" si="60"/>
        <v>1.95E-2</v>
      </c>
      <c r="S73" s="44"/>
      <c r="T73" s="60"/>
      <c r="U73" s="37"/>
      <c r="V73" s="16"/>
      <c r="X73" s="42">
        <f t="shared" si="63"/>
        <v>-6.3571153337516364</v>
      </c>
      <c r="Y73" s="20">
        <f t="shared" si="72"/>
        <v>-8.3857583884435254</v>
      </c>
      <c r="Z73" s="34">
        <f t="shared" si="73"/>
        <v>-8.3571153337516364</v>
      </c>
      <c r="AA73" s="32">
        <f t="shared" si="78"/>
        <v>-34.573333333333331</v>
      </c>
      <c r="AB73" s="32">
        <f t="shared" si="39"/>
        <v>-34.904444444444444</v>
      </c>
      <c r="AC73" s="32">
        <f t="shared" si="52"/>
        <v>-35.012592592592597</v>
      </c>
      <c r="AD73" s="32">
        <f t="shared" si="53"/>
        <v>-0.33111111111111313</v>
      </c>
      <c r="AE73" s="64">
        <f t="shared" si="54"/>
        <v>-0.43925925925926634</v>
      </c>
      <c r="AF73" s="21"/>
      <c r="AG73" s="29">
        <f t="shared" si="64"/>
        <v>0.16266895032814432</v>
      </c>
      <c r="AH73" s="29">
        <f t="shared" si="29"/>
        <v>-5.8200000000000002E-2</v>
      </c>
      <c r="AI73" s="29"/>
      <c r="AJ73" s="29"/>
      <c r="AK73" s="29"/>
      <c r="AL73" s="16"/>
      <c r="AN73" s="42">
        <f t="shared" si="68"/>
        <v>-39.984061501255034</v>
      </c>
      <c r="AO73" s="20">
        <f t="shared" si="74"/>
        <v>-42.069990665330707</v>
      </c>
      <c r="AP73" s="20">
        <f t="shared" si="75"/>
        <v>-41.984061501255034</v>
      </c>
      <c r="AQ73" s="32">
        <f t="shared" si="27"/>
        <v>-39</v>
      </c>
      <c r="AR73" s="32">
        <f t="shared" si="43"/>
        <v>-38.983333333333334</v>
      </c>
      <c r="AS73" s="32">
        <f t="shared" si="55"/>
        <v>-39.774444444444448</v>
      </c>
      <c r="AT73" s="20">
        <f t="shared" si="50"/>
        <v>-0.79111111111111398</v>
      </c>
      <c r="AU73" s="64">
        <f t="shared" si="56"/>
        <v>-0.77444444444444827</v>
      </c>
      <c r="AV73" s="21"/>
      <c r="AW73" s="29">
        <f t="shared" si="65"/>
        <v>0.97297717475238898</v>
      </c>
      <c r="AX73" s="68">
        <f t="shared" si="30"/>
        <v>0.1145</v>
      </c>
      <c r="AY73" s="29"/>
      <c r="AZ73" s="29"/>
      <c r="BA73" s="16"/>
      <c r="BC73" s="20">
        <f t="shared" si="76"/>
        <v>-78.160239595991612</v>
      </c>
      <c r="BD73" s="20">
        <f t="shared" si="77"/>
        <v>-77.902452103764602</v>
      </c>
      <c r="BE73" s="32">
        <f t="shared" ref="BE73:BE136" si="79">AVERAGEIFS(Oxy,KyrBP,"&gt;"&amp;BC73,KyrBP,"&lt;="&amp;BC74)</f>
        <v>-37.82</v>
      </c>
      <c r="BF73" s="32">
        <f t="shared" si="46"/>
        <v>-37.774999999999999</v>
      </c>
      <c r="BG73" s="32">
        <f t="shared" si="57"/>
        <v>-37.862777777777779</v>
      </c>
      <c r="BH73" s="32">
        <f t="shared" si="58"/>
        <v>4.5000000000001705E-2</v>
      </c>
      <c r="BI73" s="20">
        <f t="shared" si="59"/>
        <v>-4.2777777777779136E-2</v>
      </c>
      <c r="BJ73" s="21"/>
      <c r="BK73" s="29">
        <f t="shared" si="66"/>
        <v>0.32501834847429562</v>
      </c>
      <c r="BL73" s="29">
        <f t="shared" si="32"/>
        <v>-0.4</v>
      </c>
      <c r="BM73" s="29"/>
      <c r="BN73" s="29"/>
      <c r="BO73" s="16"/>
    </row>
    <row r="74" spans="1:67" ht="12.75">
      <c r="A74" s="5">
        <v>81603</v>
      </c>
      <c r="B74" s="8">
        <f t="shared" si="67"/>
        <v>-81.653000000000006</v>
      </c>
      <c r="C74" s="8">
        <f t="shared" si="69"/>
        <v>0.38799999999999102</v>
      </c>
      <c r="D74" s="2">
        <v>-36.619999999999997</v>
      </c>
      <c r="G74" s="20">
        <f t="shared" si="70"/>
        <v>-7.1063685656865818</v>
      </c>
      <c r="H74" s="34">
        <f t="shared" si="71"/>
        <v>-7.0968208807892861</v>
      </c>
      <c r="I74" s="32">
        <f t="shared" si="61"/>
        <v>-35.21</v>
      </c>
      <c r="J74" s="32">
        <f t="shared" si="35"/>
        <v>-35.063333333333333</v>
      </c>
      <c r="K74" s="32">
        <f t="shared" si="36"/>
        <v>-34.825555555555553</v>
      </c>
      <c r="L74" s="32">
        <f t="shared" si="37"/>
        <v>0.14666666666666828</v>
      </c>
      <c r="M74" s="64">
        <f t="shared" si="38"/>
        <v>0.3844444444444477</v>
      </c>
      <c r="N74" s="21"/>
      <c r="O74" s="29">
        <f t="shared" si="33"/>
        <v>-0.15061654874529132</v>
      </c>
      <c r="P74" s="29">
        <f t="shared" si="51"/>
        <v>-1.5699999999999999E-2</v>
      </c>
      <c r="Q74" s="29">
        <f t="shared" si="62"/>
        <v>0.75645193902019014</v>
      </c>
      <c r="R74" s="29">
        <f t="shared" si="60"/>
        <v>1.95E-2</v>
      </c>
      <c r="S74" s="44"/>
      <c r="T74" s="60"/>
      <c r="U74" s="37"/>
      <c r="V74" s="16"/>
      <c r="X74" s="42">
        <f t="shared" si="63"/>
        <v>-6.2998292243678566</v>
      </c>
      <c r="Y74" s="20">
        <f t="shared" si="72"/>
        <v>-8.3284722790597456</v>
      </c>
      <c r="Z74" s="34">
        <f t="shared" si="73"/>
        <v>-8.2998292243678566</v>
      </c>
      <c r="AA74" s="32">
        <f t="shared" si="78"/>
        <v>-35.256666666666668</v>
      </c>
      <c r="AB74" s="32">
        <f t="shared" si="39"/>
        <v>-35.347777777777772</v>
      </c>
      <c r="AC74" s="32">
        <f t="shared" si="52"/>
        <v>-35.028611111111111</v>
      </c>
      <c r="AD74" s="32">
        <f t="shared" si="53"/>
        <v>-9.1111111111104037E-2</v>
      </c>
      <c r="AE74" s="64">
        <f t="shared" si="54"/>
        <v>0.22805555555555657</v>
      </c>
      <c r="AF74" s="21"/>
      <c r="AG74" s="29">
        <f t="shared" si="64"/>
        <v>0.75883777702535271</v>
      </c>
      <c r="AH74" s="29">
        <f t="shared" si="29"/>
        <v>-5.8200000000000002E-2</v>
      </c>
      <c r="AI74" s="29"/>
      <c r="AJ74" s="29"/>
      <c r="AK74" s="29"/>
      <c r="AL74" s="16"/>
      <c r="AN74" s="42">
        <f t="shared" si="68"/>
        <v>-39.812203173103697</v>
      </c>
      <c r="AO74" s="20">
        <f t="shared" si="74"/>
        <v>-41.898132337179369</v>
      </c>
      <c r="AP74" s="20">
        <f t="shared" si="75"/>
        <v>-41.812203173103697</v>
      </c>
      <c r="AQ74" s="32">
        <f t="shared" si="27"/>
        <v>-39.730000000000004</v>
      </c>
      <c r="AR74" s="32">
        <f t="shared" si="43"/>
        <v>-39.770000000000003</v>
      </c>
      <c r="AS74" s="32">
        <f t="shared" si="55"/>
        <v>-39.409999999999997</v>
      </c>
      <c r="AT74" s="20">
        <f t="shared" si="50"/>
        <v>0.36000000000000654</v>
      </c>
      <c r="AU74" s="64">
        <f t="shared" si="56"/>
        <v>0.32000000000000739</v>
      </c>
      <c r="AV74" s="21"/>
      <c r="AW74" s="29">
        <f t="shared" si="65"/>
        <v>0.89376426254085062</v>
      </c>
      <c r="AX74" s="68">
        <f t="shared" si="30"/>
        <v>0.1145</v>
      </c>
      <c r="AY74" s="29"/>
      <c r="AZ74" s="29"/>
      <c r="BA74" s="16"/>
      <c r="BC74" s="20">
        <f t="shared" si="76"/>
        <v>-77.644664611537593</v>
      </c>
      <c r="BD74" s="20">
        <f t="shared" si="77"/>
        <v>-77.386877119310583</v>
      </c>
      <c r="BE74" s="32">
        <f t="shared" si="79"/>
        <v>-37.995000000000005</v>
      </c>
      <c r="BF74" s="32">
        <f t="shared" si="46"/>
        <v>-38.131666666666668</v>
      </c>
      <c r="BG74" s="32">
        <f t="shared" si="57"/>
        <v>-37.976666666666659</v>
      </c>
      <c r="BH74" s="32">
        <f t="shared" si="58"/>
        <v>-0.13666666666666316</v>
      </c>
      <c r="BI74" s="20">
        <f t="shared" si="59"/>
        <v>1.8333333333345081E-2</v>
      </c>
      <c r="BJ74" s="21"/>
      <c r="BK74" s="29">
        <f t="shared" si="66"/>
        <v>0.85686769826994558</v>
      </c>
      <c r="BL74" s="29">
        <f t="shared" si="32"/>
        <v>-0.4</v>
      </c>
      <c r="BM74" s="29"/>
      <c r="BN74" s="29"/>
      <c r="BO74" s="16"/>
    </row>
    <row r="75" spans="1:67" ht="12.75">
      <c r="A75" s="5">
        <v>81224.7</v>
      </c>
      <c r="B75" s="8">
        <f t="shared" si="67"/>
        <v>-81.274699999999996</v>
      </c>
      <c r="C75" s="8">
        <f t="shared" si="69"/>
        <v>0.37830000000001007</v>
      </c>
      <c r="D75" s="2">
        <v>-36.950000000000003</v>
      </c>
      <c r="G75" s="20">
        <f t="shared" si="70"/>
        <v>-7.0872731958919886</v>
      </c>
      <c r="H75" s="34">
        <f t="shared" si="71"/>
        <v>-7.0777255109946928</v>
      </c>
      <c r="I75" s="32">
        <f t="shared" si="61"/>
        <v>-34.83</v>
      </c>
      <c r="J75" s="32">
        <f t="shared" si="35"/>
        <v>-34.733333333333327</v>
      </c>
      <c r="K75" s="32">
        <f t="shared" si="36"/>
        <v>-34.774444444444441</v>
      </c>
      <c r="L75" s="32">
        <f t="shared" si="37"/>
        <v>9.6666666666671119E-2</v>
      </c>
      <c r="M75" s="64">
        <f t="shared" si="38"/>
        <v>5.5555555555557135E-2</v>
      </c>
      <c r="N75" s="21"/>
      <c r="O75" s="29">
        <f t="shared" si="33"/>
        <v>0.93145428495324223</v>
      </c>
      <c r="P75" s="29">
        <f t="shared" si="51"/>
        <v>-1.5699999999999999E-2</v>
      </c>
      <c r="Q75" s="29">
        <f t="shared" si="62"/>
        <v>0.15906102945084069</v>
      </c>
      <c r="R75" s="29">
        <f t="shared" si="60"/>
        <v>1.95E-2</v>
      </c>
      <c r="S75" s="44"/>
      <c r="T75" s="60"/>
      <c r="U75" s="37"/>
      <c r="V75" s="16"/>
      <c r="X75" s="42">
        <f t="shared" si="63"/>
        <v>-6.2425431149840769</v>
      </c>
      <c r="Y75" s="20">
        <f t="shared" si="72"/>
        <v>-8.2711861696759659</v>
      </c>
      <c r="Z75" s="34">
        <f t="shared" si="73"/>
        <v>-8.2425431149840769</v>
      </c>
      <c r="AA75" s="32">
        <f t="shared" si="78"/>
        <v>-36.213333333333331</v>
      </c>
      <c r="AB75" s="32">
        <f t="shared" si="39"/>
        <v>-35.550000000000004</v>
      </c>
      <c r="AC75" s="32">
        <f t="shared" si="52"/>
        <v>-34.996018518518525</v>
      </c>
      <c r="AD75" s="32">
        <f t="shared" si="53"/>
        <v>0.66333333333332689</v>
      </c>
      <c r="AE75" s="64">
        <f t="shared" si="54"/>
        <v>1.2173148148148059</v>
      </c>
      <c r="AF75" s="21"/>
      <c r="AG75" s="29">
        <f t="shared" si="64"/>
        <v>0.9999379743099156</v>
      </c>
      <c r="AH75" s="29">
        <f t="shared" si="29"/>
        <v>-5.8200000000000002E-2</v>
      </c>
      <c r="AI75" s="29"/>
      <c r="AJ75" s="29"/>
      <c r="AK75" s="29"/>
      <c r="AL75" s="16"/>
      <c r="AN75" s="42">
        <f t="shared" si="68"/>
        <v>-39.640344844952359</v>
      </c>
      <c r="AO75" s="20">
        <f t="shared" si="74"/>
        <v>-41.726274009028032</v>
      </c>
      <c r="AP75" s="20">
        <f t="shared" si="75"/>
        <v>-41.640344844952359</v>
      </c>
      <c r="AQ75" s="32">
        <f t="shared" si="27"/>
        <v>-40.58</v>
      </c>
      <c r="AR75" s="32">
        <f t="shared" si="43"/>
        <v>-40.616666666666667</v>
      </c>
      <c r="AS75" s="32">
        <f t="shared" si="55"/>
        <v>-39.498333333333335</v>
      </c>
      <c r="AT75" s="20">
        <f t="shared" si="50"/>
        <v>1.1183333333333323</v>
      </c>
      <c r="AU75" s="64">
        <f t="shared" si="56"/>
        <v>1.0816666666666634</v>
      </c>
      <c r="AV75" s="21"/>
      <c r="AW75" s="29">
        <f t="shared" si="65"/>
        <v>0.3963491188031088</v>
      </c>
      <c r="AX75" s="68">
        <f t="shared" si="30"/>
        <v>0.1145</v>
      </c>
      <c r="AY75" s="29"/>
      <c r="AZ75" s="29"/>
      <c r="BA75" s="16"/>
      <c r="BC75" s="20">
        <f t="shared" si="76"/>
        <v>-77.129089627083573</v>
      </c>
      <c r="BD75" s="20">
        <f t="shared" si="77"/>
        <v>-76.871302134856563</v>
      </c>
      <c r="BE75" s="32">
        <f t="shared" si="79"/>
        <v>-38.58</v>
      </c>
      <c r="BF75" s="32">
        <f t="shared" si="46"/>
        <v>-38.391666666666666</v>
      </c>
      <c r="BG75" s="32">
        <f t="shared" si="57"/>
        <v>-38.193333333333335</v>
      </c>
      <c r="BH75" s="32">
        <f t="shared" si="58"/>
        <v>0.18833333333333258</v>
      </c>
      <c r="BI75" s="20">
        <f t="shared" si="59"/>
        <v>0.38666666666666316</v>
      </c>
      <c r="BJ75" s="21"/>
      <c r="BK75" s="29">
        <f t="shared" si="66"/>
        <v>0.98777912902139853</v>
      </c>
      <c r="BL75" s="29">
        <f t="shared" si="32"/>
        <v>-0.4</v>
      </c>
      <c r="BM75" s="29"/>
      <c r="BN75" s="29"/>
      <c r="BO75" s="16"/>
    </row>
    <row r="76" spans="1:67" ht="12.75">
      <c r="A76" s="5">
        <v>80846.3</v>
      </c>
      <c r="B76" s="8">
        <f t="shared" si="67"/>
        <v>-80.896299999999997</v>
      </c>
      <c r="C76" s="8">
        <f t="shared" si="69"/>
        <v>0.37839999999999918</v>
      </c>
      <c r="D76" s="2">
        <v>-36.81</v>
      </c>
      <c r="G76" s="20">
        <f t="shared" si="70"/>
        <v>-7.0681778260973953</v>
      </c>
      <c r="H76" s="34">
        <f t="shared" si="71"/>
        <v>-7.0586301412000996</v>
      </c>
      <c r="I76" s="32">
        <f t="shared" si="61"/>
        <v>-34.159999999999997</v>
      </c>
      <c r="J76" s="32">
        <f t="shared" si="35"/>
        <v>-34.669999999999995</v>
      </c>
      <c r="K76" s="32">
        <f t="shared" si="36"/>
        <v>-34.777222222222221</v>
      </c>
      <c r="L76" s="32">
        <f t="shared" si="37"/>
        <v>-0.50999999999999801</v>
      </c>
      <c r="M76" s="64">
        <f t="shared" si="38"/>
        <v>-0.61722222222222456</v>
      </c>
      <c r="N76" s="21"/>
      <c r="O76" s="29">
        <f t="shared" si="33"/>
        <v>-0.78083773620794927</v>
      </c>
      <c r="P76" s="29">
        <f t="shared" si="51"/>
        <v>-1.5699999999999999E-2</v>
      </c>
      <c r="Q76" s="29">
        <f t="shared" si="62"/>
        <v>-0.51275630356498592</v>
      </c>
      <c r="R76" s="29">
        <f t="shared" si="60"/>
        <v>1.95E-2</v>
      </c>
      <c r="S76" s="44"/>
      <c r="T76" s="60"/>
      <c r="U76" s="37"/>
      <c r="V76" s="16"/>
      <c r="X76" s="42">
        <f t="shared" si="63"/>
        <v>-6.1852570056002971</v>
      </c>
      <c r="Y76" s="20">
        <f t="shared" si="72"/>
        <v>-8.2139000602921861</v>
      </c>
      <c r="Z76" s="34">
        <f t="shared" si="73"/>
        <v>-8.1852570056002971</v>
      </c>
      <c r="AA76" s="32">
        <f t="shared" si="78"/>
        <v>-35.180000000000007</v>
      </c>
      <c r="AB76" s="32">
        <f t="shared" si="39"/>
        <v>-35.425555555555555</v>
      </c>
      <c r="AC76" s="32">
        <f t="shared" si="52"/>
        <v>-34.988611111111112</v>
      </c>
      <c r="AD76" s="32">
        <f t="shared" si="53"/>
        <v>-0.24555555555554776</v>
      </c>
      <c r="AE76" s="64">
        <f t="shared" si="54"/>
        <v>0.19138888888889483</v>
      </c>
      <c r="AF76" s="21"/>
      <c r="AG76" s="29">
        <f t="shared" si="64"/>
        <v>0.77315608034216476</v>
      </c>
      <c r="AH76" s="29">
        <f t="shared" si="29"/>
        <v>-5.8200000000000002E-2</v>
      </c>
      <c r="AI76" s="29"/>
      <c r="AJ76" s="29"/>
      <c r="AK76" s="29"/>
      <c r="AL76" s="16"/>
      <c r="AN76" s="42">
        <f t="shared" si="68"/>
        <v>-39.468486516801022</v>
      </c>
      <c r="AO76" s="20">
        <f t="shared" si="74"/>
        <v>-41.554415680876694</v>
      </c>
      <c r="AP76" s="20">
        <f t="shared" si="75"/>
        <v>-41.468486516801022</v>
      </c>
      <c r="AQ76" s="32">
        <f t="shared" ref="AQ76:AQ86" si="80">AVERAGEIFS(Oxy,KyrBP,"&gt;"&amp;AO76,KyrBP,"&lt;="&amp;AO77)</f>
        <v>-41.540000000000006</v>
      </c>
      <c r="AR76" s="32">
        <f t="shared" si="43"/>
        <v>-40.933333333333337</v>
      </c>
      <c r="AS76" s="32">
        <f t="shared" si="55"/>
        <v>-39.664999999999999</v>
      </c>
      <c r="AT76" s="20">
        <f t="shared" si="50"/>
        <v>1.268333333333338</v>
      </c>
      <c r="AU76" s="64">
        <f t="shared" si="56"/>
        <v>1.8750000000000071</v>
      </c>
      <c r="AV76" s="21"/>
      <c r="AW76" s="29">
        <f t="shared" si="65"/>
        <v>-0.28652218255240713</v>
      </c>
      <c r="AX76" s="68">
        <f t="shared" si="30"/>
        <v>0.1145</v>
      </c>
      <c r="AY76" s="29"/>
      <c r="AZ76" s="29"/>
      <c r="BA76" s="16"/>
      <c r="BC76" s="20">
        <f t="shared" si="76"/>
        <v>-76.613514642629553</v>
      </c>
      <c r="BD76" s="20">
        <f t="shared" si="77"/>
        <v>-76.355727150402544</v>
      </c>
      <c r="BE76" s="32">
        <f t="shared" si="79"/>
        <v>-38.599999999999994</v>
      </c>
      <c r="BF76" s="32">
        <f t="shared" si="46"/>
        <v>-38.571666666666665</v>
      </c>
      <c r="BG76" s="32">
        <f t="shared" si="57"/>
        <v>-38.376666666666665</v>
      </c>
      <c r="BH76" s="32">
        <f t="shared" si="58"/>
        <v>2.8333333333328881E-2</v>
      </c>
      <c r="BI76" s="20">
        <f t="shared" si="59"/>
        <v>0.22333333333332916</v>
      </c>
      <c r="BJ76" s="21"/>
      <c r="BK76" s="29">
        <f t="shared" si="66"/>
        <v>0.65649772736154077</v>
      </c>
      <c r="BL76" s="29">
        <f t="shared" si="32"/>
        <v>-0.4</v>
      </c>
      <c r="BM76" s="29"/>
      <c r="BN76" s="29"/>
      <c r="BO76" s="16"/>
    </row>
    <row r="77" spans="1:67" ht="12.75">
      <c r="A77" s="5">
        <v>80468</v>
      </c>
      <c r="B77" s="8">
        <f t="shared" si="67"/>
        <v>-80.518000000000001</v>
      </c>
      <c r="C77" s="8">
        <f t="shared" si="69"/>
        <v>0.37829999999999586</v>
      </c>
      <c r="D77" s="2">
        <v>-37.049999999999997</v>
      </c>
      <c r="G77" s="20">
        <f t="shared" si="70"/>
        <v>-7.0490824563028021</v>
      </c>
      <c r="H77" s="34">
        <f t="shared" si="71"/>
        <v>-7.0395347714055063</v>
      </c>
      <c r="I77" s="32">
        <f t="shared" si="61"/>
        <v>-35.020000000000003</v>
      </c>
      <c r="J77" s="32">
        <f t="shared" si="35"/>
        <v>-34.610000000000007</v>
      </c>
      <c r="K77" s="32">
        <f t="shared" si="36"/>
        <v>-34.671666666666667</v>
      </c>
      <c r="L77" s="32">
        <f t="shared" si="37"/>
        <v>0.40999999999999659</v>
      </c>
      <c r="M77" s="64">
        <f t="shared" si="38"/>
        <v>0.34833333333333627</v>
      </c>
      <c r="N77" s="21"/>
      <c r="O77" s="29">
        <f t="shared" si="33"/>
        <v>-0.15061654874542504</v>
      </c>
      <c r="P77" s="29">
        <f t="shared" si="51"/>
        <v>-1.5699999999999999E-2</v>
      </c>
      <c r="Q77" s="29">
        <f t="shared" si="62"/>
        <v>-0.94464926349122114</v>
      </c>
      <c r="R77" s="29">
        <f t="shared" si="60"/>
        <v>1.95E-2</v>
      </c>
      <c r="S77" s="44"/>
      <c r="T77" s="60"/>
      <c r="U77" s="37"/>
      <c r="V77" s="16"/>
      <c r="X77" s="42">
        <f t="shared" si="63"/>
        <v>-6.1279708962165174</v>
      </c>
      <c r="Y77" s="20">
        <f t="shared" si="72"/>
        <v>-8.1566139509084064</v>
      </c>
      <c r="Z77" s="34">
        <f t="shared" si="73"/>
        <v>-8.1279708962165174</v>
      </c>
      <c r="AA77" s="32">
        <f t="shared" si="78"/>
        <v>-34.883333333333333</v>
      </c>
      <c r="AB77" s="32">
        <f t="shared" si="39"/>
        <v>-34.973611111111111</v>
      </c>
      <c r="AC77" s="32">
        <f t="shared" si="52"/>
        <v>-34.936388888888892</v>
      </c>
      <c r="AD77" s="32">
        <f t="shared" si="53"/>
        <v>-9.0277777777778567E-2</v>
      </c>
      <c r="AE77" s="64">
        <f t="shared" si="54"/>
        <v>-5.3055555555559408E-2</v>
      </c>
      <c r="AF77" s="21"/>
      <c r="AG77" s="29">
        <f t="shared" si="64"/>
        <v>0.18460586370960225</v>
      </c>
      <c r="AH77" s="29">
        <f t="shared" si="29"/>
        <v>-5.8200000000000002E-2</v>
      </c>
      <c r="AI77" s="29"/>
      <c r="AJ77" s="29"/>
      <c r="AK77" s="29"/>
      <c r="AL77" s="16"/>
      <c r="AN77" s="42">
        <f t="shared" si="68"/>
        <v>-39.296628188649684</v>
      </c>
      <c r="AO77" s="20">
        <f t="shared" si="74"/>
        <v>-41.382557352725357</v>
      </c>
      <c r="AP77" s="20">
        <f t="shared" si="75"/>
        <v>-41.296628188649684</v>
      </c>
      <c r="AQ77" s="32">
        <f t="shared" si="80"/>
        <v>-40.68</v>
      </c>
      <c r="AR77" s="32">
        <f t="shared" si="43"/>
        <v>-40.163333333333334</v>
      </c>
      <c r="AS77" s="32">
        <f t="shared" si="55"/>
        <v>-40.053888888888892</v>
      </c>
      <c r="AT77" s="20">
        <f t="shared" si="50"/>
        <v>0.10944444444444201</v>
      </c>
      <c r="AU77" s="64">
        <f t="shared" si="56"/>
        <v>0.62611111111110773</v>
      </c>
      <c r="AV77" s="21"/>
      <c r="AW77" s="29">
        <f t="shared" si="65"/>
        <v>-0.83532657035225844</v>
      </c>
      <c r="AX77" s="68">
        <f t="shared" si="30"/>
        <v>0.1145</v>
      </c>
      <c r="AY77" s="29"/>
      <c r="AZ77" s="29"/>
      <c r="BA77" s="16"/>
      <c r="BC77" s="20">
        <f t="shared" si="76"/>
        <v>-76.097939658175534</v>
      </c>
      <c r="BD77" s="20">
        <f t="shared" si="77"/>
        <v>-75.840152165948524</v>
      </c>
      <c r="BE77" s="32">
        <f t="shared" si="79"/>
        <v>-38.534999999999997</v>
      </c>
      <c r="BF77" s="32">
        <f t="shared" si="46"/>
        <v>-38.451666666666661</v>
      </c>
      <c r="BG77" s="32">
        <f t="shared" si="57"/>
        <v>-38.759444444444441</v>
      </c>
      <c r="BH77" s="32">
        <f t="shared" si="58"/>
        <v>8.3333333333335702E-2</v>
      </c>
      <c r="BI77" s="20">
        <f t="shared" si="59"/>
        <v>-0.224444444444444</v>
      </c>
      <c r="BJ77" s="21"/>
      <c r="BK77" s="29">
        <f t="shared" si="66"/>
        <v>1.8033742909680395E-2</v>
      </c>
      <c r="BL77" s="29">
        <f t="shared" si="32"/>
        <v>-0.4</v>
      </c>
      <c r="BM77" s="29"/>
      <c r="BN77" s="29"/>
      <c r="BO77" s="16"/>
    </row>
    <row r="78" spans="1:67" ht="12.75">
      <c r="A78" s="5">
        <v>80097.3</v>
      </c>
      <c r="B78" s="8">
        <f t="shared" si="67"/>
        <v>-80.147300000000001</v>
      </c>
      <c r="C78" s="8">
        <f t="shared" si="69"/>
        <v>0.37069999999999936</v>
      </c>
      <c r="D78" s="2">
        <v>-37.130000000000003</v>
      </c>
      <c r="G78" s="20">
        <f t="shared" si="70"/>
        <v>-7.0299870865082088</v>
      </c>
      <c r="H78" s="34">
        <f t="shared" si="71"/>
        <v>-7.0204394016109131</v>
      </c>
      <c r="I78" s="32">
        <f t="shared" si="61"/>
        <v>-34.65</v>
      </c>
      <c r="J78" s="32">
        <f t="shared" si="35"/>
        <v>-34.623333333333335</v>
      </c>
      <c r="K78" s="32">
        <f t="shared" si="36"/>
        <v>-34.540555555555557</v>
      </c>
      <c r="L78" s="32">
        <f t="shared" si="37"/>
        <v>2.666666666666373E-2</v>
      </c>
      <c r="M78" s="64">
        <f t="shared" si="38"/>
        <v>0.10944444444444201</v>
      </c>
      <c r="N78" s="21"/>
      <c r="O78" s="29">
        <f t="shared" si="33"/>
        <v>0.93145428495325011</v>
      </c>
      <c r="P78" s="29">
        <f t="shared" si="51"/>
        <v>-1.5699999999999999E-2</v>
      </c>
      <c r="Q78" s="29">
        <f t="shared" si="62"/>
        <v>-0.93453033442279265</v>
      </c>
      <c r="R78" s="29">
        <f t="shared" si="60"/>
        <v>1.95E-2</v>
      </c>
      <c r="S78" s="44"/>
      <c r="T78" s="60"/>
      <c r="U78" s="37"/>
      <c r="V78" s="16"/>
      <c r="X78" s="42">
        <f t="shared" si="63"/>
        <v>-6.0706847868327376</v>
      </c>
      <c r="Y78" s="20">
        <f t="shared" si="72"/>
        <v>-8.0993278415246266</v>
      </c>
      <c r="Z78" s="34">
        <f t="shared" si="73"/>
        <v>-8.0706847868327376</v>
      </c>
      <c r="AA78" s="32">
        <f t="shared" si="78"/>
        <v>-34.857500000000002</v>
      </c>
      <c r="AB78" s="32">
        <f t="shared" si="39"/>
        <v>-34.718055555555559</v>
      </c>
      <c r="AC78" s="32">
        <f t="shared" si="52"/>
        <v>-34.891018518518521</v>
      </c>
      <c r="AD78" s="32">
        <f t="shared" si="53"/>
        <v>0.13944444444444315</v>
      </c>
      <c r="AE78" s="64">
        <f t="shared" si="54"/>
        <v>-3.3518518518519613E-2</v>
      </c>
      <c r="AF78" s="21"/>
      <c r="AG78" s="29">
        <f t="shared" si="64"/>
        <v>-0.49032348821830279</v>
      </c>
      <c r="AH78" s="29">
        <f t="shared" ref="AH78:AH141" si="81">AH77</f>
        <v>-5.8200000000000002E-2</v>
      </c>
      <c r="AI78" s="29"/>
      <c r="AJ78" s="29"/>
      <c r="AK78" s="29"/>
      <c r="AL78" s="16"/>
      <c r="AN78" s="42">
        <f t="shared" si="68"/>
        <v>-39.124769860498347</v>
      </c>
      <c r="AO78" s="20">
        <f t="shared" si="74"/>
        <v>-41.210699024574019</v>
      </c>
      <c r="AP78" s="20">
        <f t="shared" si="75"/>
        <v>-41.124769860498347</v>
      </c>
      <c r="AQ78" s="32">
        <f t="shared" si="80"/>
        <v>-38.269999999999996</v>
      </c>
      <c r="AR78" s="32">
        <f t="shared" si="43"/>
        <v>-39.291666666666664</v>
      </c>
      <c r="AS78" s="32">
        <f t="shared" si="55"/>
        <v>-40.263888888888886</v>
      </c>
      <c r="AT78" s="20">
        <f t="shared" si="50"/>
        <v>-0.97222222222222143</v>
      </c>
      <c r="AU78" s="64">
        <f t="shared" si="56"/>
        <v>-1.9938888888888897</v>
      </c>
      <c r="AV78" s="21"/>
      <c r="AW78" s="29">
        <f t="shared" si="65"/>
        <v>-0.99327237226359621</v>
      </c>
      <c r="AX78" s="68">
        <f t="shared" ref="AX78:AX141" si="82">AX77</f>
        <v>0.1145</v>
      </c>
      <c r="AY78" s="29"/>
      <c r="AZ78" s="29"/>
      <c r="BA78" s="16"/>
      <c r="BC78" s="20">
        <f t="shared" si="76"/>
        <v>-75.582364673721514</v>
      </c>
      <c r="BD78" s="20">
        <f t="shared" si="77"/>
        <v>-75.324577181494504</v>
      </c>
      <c r="BE78" s="32">
        <f t="shared" si="79"/>
        <v>-38.22</v>
      </c>
      <c r="BF78" s="32">
        <f t="shared" si="46"/>
        <v>-38.664999999999999</v>
      </c>
      <c r="BG78" s="32">
        <f t="shared" si="57"/>
        <v>-39.152222222222214</v>
      </c>
      <c r="BH78" s="32">
        <f t="shared" si="58"/>
        <v>-0.44500000000000028</v>
      </c>
      <c r="BI78" s="20">
        <f t="shared" si="59"/>
        <v>-0.93222222222221518</v>
      </c>
      <c r="BJ78" s="21"/>
      <c r="BK78" s="29">
        <f t="shared" si="66"/>
        <v>-0.62886843027233619</v>
      </c>
      <c r="BL78" s="29">
        <f t="shared" si="32"/>
        <v>-0.4</v>
      </c>
      <c r="BM78" s="29"/>
      <c r="BN78" s="29"/>
      <c r="BO78" s="16"/>
    </row>
    <row r="79" spans="1:67" ht="12.75">
      <c r="A79" s="5">
        <v>79726.7</v>
      </c>
      <c r="B79" s="8">
        <f t="shared" si="67"/>
        <v>-79.776699999999991</v>
      </c>
      <c r="C79" s="8">
        <f t="shared" si="69"/>
        <v>0.37060000000001025</v>
      </c>
      <c r="D79" s="2">
        <v>-37.26</v>
      </c>
      <c r="G79" s="20">
        <f t="shared" si="70"/>
        <v>-7.0108917167136156</v>
      </c>
      <c r="H79" s="34">
        <f t="shared" si="71"/>
        <v>-7.0013440318163198</v>
      </c>
      <c r="I79" s="32">
        <f t="shared" si="61"/>
        <v>-34.200000000000003</v>
      </c>
      <c r="J79" s="32">
        <f t="shared" si="35"/>
        <v>-34.534999999999997</v>
      </c>
      <c r="K79" s="32">
        <f t="shared" si="36"/>
        <v>-34.480555555555554</v>
      </c>
      <c r="L79" s="32">
        <f t="shared" si="37"/>
        <v>-0.33499999999999375</v>
      </c>
      <c r="M79" s="64">
        <f t="shared" si="38"/>
        <v>-0.28055555555555145</v>
      </c>
      <c r="N79" s="21"/>
      <c r="O79" s="29">
        <f t="shared" si="33"/>
        <v>-0.78083773620786479</v>
      </c>
      <c r="P79" s="29">
        <f t="shared" si="51"/>
        <v>-1.5699999999999999E-2</v>
      </c>
      <c r="Q79" s="29">
        <f t="shared" si="62"/>
        <v>-0.48713427573016388</v>
      </c>
      <c r="R79" s="29">
        <f t="shared" si="60"/>
        <v>1.95E-2</v>
      </c>
      <c r="S79" s="44"/>
      <c r="T79" s="60"/>
      <c r="U79" s="37"/>
      <c r="V79" s="16"/>
      <c r="X79" s="42">
        <f t="shared" si="63"/>
        <v>-6.0133986774489578</v>
      </c>
      <c r="Y79" s="20">
        <f t="shared" si="72"/>
        <v>-8.0420417321408468</v>
      </c>
      <c r="Z79" s="34">
        <f t="shared" si="73"/>
        <v>-8.0133986774489578</v>
      </c>
      <c r="AA79" s="32">
        <f t="shared" si="78"/>
        <v>-34.413333333333334</v>
      </c>
      <c r="AB79" s="32">
        <f t="shared" si="39"/>
        <v>-34.635833333333338</v>
      </c>
      <c r="AC79" s="32">
        <f t="shared" si="52"/>
        <v>-34.789537037037036</v>
      </c>
      <c r="AD79" s="32">
        <f t="shared" si="53"/>
        <v>-0.22250000000000369</v>
      </c>
      <c r="AE79" s="64">
        <f t="shared" si="54"/>
        <v>-0.37620370370370182</v>
      </c>
      <c r="AF79" s="21"/>
      <c r="AG79" s="29">
        <f t="shared" si="64"/>
        <v>-0.93582503067031086</v>
      </c>
      <c r="AH79" s="29">
        <f t="shared" si="81"/>
        <v>-5.8200000000000002E-2</v>
      </c>
      <c r="AI79" s="29"/>
      <c r="AJ79" s="29"/>
      <c r="AK79" s="29"/>
      <c r="AL79" s="16"/>
      <c r="AN79" s="42">
        <f t="shared" si="68"/>
        <v>-38.952911532347009</v>
      </c>
      <c r="AO79" s="20">
        <f t="shared" si="74"/>
        <v>-41.038840696422682</v>
      </c>
      <c r="AP79" s="20">
        <f t="shared" si="75"/>
        <v>-40.952911532347009</v>
      </c>
      <c r="AQ79" s="32">
        <f t="shared" si="80"/>
        <v>-38.924999999999997</v>
      </c>
      <c r="AR79" s="32">
        <f t="shared" si="43"/>
        <v>-39.078333333333326</v>
      </c>
      <c r="AS79" s="32">
        <f t="shared" si="55"/>
        <v>-40.26</v>
      </c>
      <c r="AT79" s="20">
        <f t="shared" si="50"/>
        <v>-1.181666666666672</v>
      </c>
      <c r="AU79" s="64">
        <f t="shared" si="56"/>
        <v>-1.3350000000000009</v>
      </c>
      <c r="AV79" s="21"/>
      <c r="AW79" s="29">
        <f t="shared" si="65"/>
        <v>-0.68645499219999007</v>
      </c>
      <c r="AX79" s="68">
        <f t="shared" si="82"/>
        <v>0.1145</v>
      </c>
      <c r="AY79" s="29"/>
      <c r="AZ79" s="29"/>
      <c r="BA79" s="16"/>
      <c r="BC79" s="20">
        <f t="shared" si="76"/>
        <v>-75.066789689267495</v>
      </c>
      <c r="BD79" s="20">
        <f t="shared" si="77"/>
        <v>-74.809002197040485</v>
      </c>
      <c r="BE79" s="32">
        <f t="shared" si="79"/>
        <v>-39.239999999999995</v>
      </c>
      <c r="BF79" s="32">
        <f t="shared" si="46"/>
        <v>-38.783333333333331</v>
      </c>
      <c r="BG79" s="32">
        <f t="shared" si="57"/>
        <v>-39.012222222222221</v>
      </c>
      <c r="BH79" s="32">
        <f t="shared" si="58"/>
        <v>0.45666666666666345</v>
      </c>
      <c r="BI79" s="20">
        <f t="shared" si="59"/>
        <v>0.2277777777777743</v>
      </c>
      <c r="BJ79" s="21"/>
      <c r="BK79" s="29">
        <f t="shared" si="66"/>
        <v>-0.98151607583583911</v>
      </c>
      <c r="BL79" s="29">
        <f t="shared" ref="BL79:BL142" si="83">BL78</f>
        <v>-0.4</v>
      </c>
      <c r="BM79" s="29"/>
      <c r="BN79" s="29"/>
      <c r="BO79" s="16"/>
    </row>
    <row r="80" spans="1:67" ht="12.75">
      <c r="A80" s="5">
        <v>79356</v>
      </c>
      <c r="B80" s="8">
        <f t="shared" si="67"/>
        <v>-79.406000000000006</v>
      </c>
      <c r="C80" s="8">
        <f t="shared" si="69"/>
        <v>0.37069999999998515</v>
      </c>
      <c r="D80" s="2">
        <v>-37.29</v>
      </c>
      <c r="G80" s="20">
        <f t="shared" si="70"/>
        <v>-6.9917963469190223</v>
      </c>
      <c r="H80" s="34">
        <f t="shared" si="71"/>
        <v>-6.9822486620217266</v>
      </c>
      <c r="I80" s="32">
        <f t="shared" si="61"/>
        <v>-34.755000000000003</v>
      </c>
      <c r="J80" s="32">
        <f t="shared" si="35"/>
        <v>-34.341666666666669</v>
      </c>
      <c r="K80" s="32">
        <f t="shared" si="36"/>
        <v>-34.48833333333333</v>
      </c>
      <c r="L80" s="32">
        <f t="shared" si="37"/>
        <v>0.413333333333334</v>
      </c>
      <c r="M80" s="64">
        <f t="shared" si="38"/>
        <v>0.26666666666667282</v>
      </c>
      <c r="N80" s="21"/>
      <c r="O80" s="29">
        <f t="shared" si="33"/>
        <v>-0.15061654874533395</v>
      </c>
      <c r="P80" s="29">
        <f t="shared" ref="P80:P143" si="84">P79</f>
        <v>-1.5699999999999999E-2</v>
      </c>
      <c r="Q80" s="29">
        <f t="shared" si="62"/>
        <v>0.1881973244710409</v>
      </c>
      <c r="R80" s="29">
        <f t="shared" si="60"/>
        <v>1.95E-2</v>
      </c>
      <c r="S80" s="44"/>
      <c r="T80" s="60"/>
      <c r="U80" s="37"/>
      <c r="V80" s="16"/>
      <c r="X80" s="42">
        <f t="shared" si="63"/>
        <v>-5.9561125680651781</v>
      </c>
      <c r="Y80" s="20">
        <f t="shared" si="72"/>
        <v>-7.9847556227570671</v>
      </c>
      <c r="Z80" s="34">
        <f t="shared" si="73"/>
        <v>-7.9561125680651781</v>
      </c>
      <c r="AA80" s="32">
        <f t="shared" si="78"/>
        <v>-34.63666666666667</v>
      </c>
      <c r="AB80" s="32">
        <f t="shared" si="39"/>
        <v>-34.487777777777779</v>
      </c>
      <c r="AC80" s="32">
        <f t="shared" si="52"/>
        <v>-34.570277777777783</v>
      </c>
      <c r="AD80" s="32">
        <f t="shared" si="53"/>
        <v>0.14888888888889085</v>
      </c>
      <c r="AE80" s="64">
        <f t="shared" si="54"/>
        <v>6.638888888888772E-2</v>
      </c>
      <c r="AF80" s="21"/>
      <c r="AG80" s="29">
        <f t="shared" si="64"/>
        <v>-0.94344364073496345</v>
      </c>
      <c r="AH80" s="29">
        <f t="shared" si="81"/>
        <v>-5.8200000000000002E-2</v>
      </c>
      <c r="AI80" s="29"/>
      <c r="AJ80" s="29"/>
      <c r="AK80" s="29"/>
      <c r="AL80" s="16"/>
      <c r="AN80" s="42">
        <f t="shared" si="68"/>
        <v>-38.781053204195672</v>
      </c>
      <c r="AO80" s="20">
        <f t="shared" si="74"/>
        <v>-40.866982368271344</v>
      </c>
      <c r="AP80" s="20">
        <f t="shared" si="75"/>
        <v>-40.781053204195672</v>
      </c>
      <c r="AQ80" s="32">
        <f t="shared" si="80"/>
        <v>-40.04</v>
      </c>
      <c r="AR80" s="32">
        <f t="shared" si="43"/>
        <v>-40.228333333333332</v>
      </c>
      <c r="AS80" s="32">
        <f t="shared" si="55"/>
        <v>-40.222222222222221</v>
      </c>
      <c r="AT80" s="20">
        <f t="shared" si="50"/>
        <v>6.11111111111029E-3</v>
      </c>
      <c r="AU80" s="64">
        <f t="shared" si="56"/>
        <v>-0.18222222222222229</v>
      </c>
      <c r="AV80" s="21"/>
      <c r="AW80" s="29">
        <f t="shared" si="65"/>
        <v>-5.8437692188587943E-2</v>
      </c>
      <c r="AX80" s="68">
        <f t="shared" si="82"/>
        <v>0.1145</v>
      </c>
      <c r="AY80" s="29"/>
      <c r="AZ80" s="29"/>
      <c r="BA80" s="16"/>
      <c r="BC80" s="20">
        <f t="shared" si="76"/>
        <v>-74.551214704813475</v>
      </c>
      <c r="BD80" s="20">
        <f t="shared" si="77"/>
        <v>-74.293427212586465</v>
      </c>
      <c r="BE80" s="32">
        <f t="shared" si="79"/>
        <v>-38.89</v>
      </c>
      <c r="BF80" s="32">
        <f t="shared" si="46"/>
        <v>-39.695</v>
      </c>
      <c r="BG80" s="32">
        <f t="shared" si="57"/>
        <v>-38.904444444444444</v>
      </c>
      <c r="BH80" s="32">
        <f t="shared" si="58"/>
        <v>-0.80499999999999972</v>
      </c>
      <c r="BI80" s="20">
        <f t="shared" si="59"/>
        <v>-1.444444444444315E-2</v>
      </c>
      <c r="BJ80" s="21"/>
      <c r="BK80" s="29">
        <f t="shared" si="66"/>
        <v>-0.87490144117964064</v>
      </c>
      <c r="BL80" s="29">
        <f t="shared" si="83"/>
        <v>-0.4</v>
      </c>
      <c r="BM80" s="29"/>
      <c r="BN80" s="29"/>
      <c r="BO80" s="16"/>
    </row>
    <row r="81" spans="1:67" ht="12.75">
      <c r="A81" s="5">
        <v>79028.3</v>
      </c>
      <c r="B81" s="8">
        <f t="shared" si="67"/>
        <v>-79.078299999999999</v>
      </c>
      <c r="C81" s="8">
        <f t="shared" si="69"/>
        <v>0.32770000000000721</v>
      </c>
      <c r="D81" s="2">
        <v>-37.15</v>
      </c>
      <c r="G81" s="20">
        <f t="shared" si="70"/>
        <v>-6.972700977124429</v>
      </c>
      <c r="H81" s="34">
        <f t="shared" si="71"/>
        <v>-6.9631532922271333</v>
      </c>
      <c r="I81" s="32">
        <f t="shared" si="61"/>
        <v>-34.07</v>
      </c>
      <c r="J81" s="32">
        <f t="shared" si="35"/>
        <v>-34.265000000000001</v>
      </c>
      <c r="K81" s="32">
        <f t="shared" si="36"/>
        <v>-34.431666666666658</v>
      </c>
      <c r="L81" s="32">
        <f t="shared" si="37"/>
        <v>-0.19500000000000028</v>
      </c>
      <c r="M81" s="64">
        <f t="shared" si="38"/>
        <v>-0.36166666666665748</v>
      </c>
      <c r="N81" s="21"/>
      <c r="O81" s="29">
        <f t="shared" ref="O81:O144" si="85" xml:space="preserve"> SIN((2*PI()*(H81+P81)/0.0572861093837796) + 0.840686201)</f>
        <v>0.93145428495321658</v>
      </c>
      <c r="P81" s="29">
        <f t="shared" si="84"/>
        <v>-1.5699999999999999E-2</v>
      </c>
      <c r="Q81" s="29">
        <f t="shared" si="62"/>
        <v>0.77546930497196098</v>
      </c>
      <c r="R81" s="29">
        <f t="shared" ref="R81:R144" si="86">R80</f>
        <v>1.95E-2</v>
      </c>
      <c r="S81" s="44"/>
      <c r="T81" s="60"/>
      <c r="U81" s="37"/>
      <c r="V81" s="16"/>
      <c r="X81" s="42">
        <f t="shared" si="63"/>
        <v>-5.8988264586813983</v>
      </c>
      <c r="Y81" s="20">
        <f t="shared" si="72"/>
        <v>-7.9274695133732873</v>
      </c>
      <c r="Z81" s="34">
        <f t="shared" si="73"/>
        <v>-7.8988264586813983</v>
      </c>
      <c r="AA81" s="32">
        <f t="shared" si="78"/>
        <v>-34.413333333333334</v>
      </c>
      <c r="AB81" s="32">
        <f t="shared" si="39"/>
        <v>-34.405000000000001</v>
      </c>
      <c r="AC81" s="32">
        <f t="shared" si="52"/>
        <v>-34.485462962962963</v>
      </c>
      <c r="AD81" s="32">
        <f t="shared" si="53"/>
        <v>8.3333333333328596E-3</v>
      </c>
      <c r="AE81" s="64">
        <f t="shared" si="54"/>
        <v>-7.2129629629628766E-2</v>
      </c>
      <c r="AF81" s="21"/>
      <c r="AG81" s="29">
        <f t="shared" si="64"/>
        <v>-0.50961448609161486</v>
      </c>
      <c r="AH81" s="29">
        <f t="shared" si="81"/>
        <v>-5.8200000000000002E-2</v>
      </c>
      <c r="AI81" s="29"/>
      <c r="AJ81" s="29"/>
      <c r="AK81" s="29"/>
      <c r="AL81" s="16"/>
      <c r="AN81" s="42">
        <f t="shared" si="68"/>
        <v>-38.609194876044334</v>
      </c>
      <c r="AO81" s="20">
        <f t="shared" si="74"/>
        <v>-40.695124040120007</v>
      </c>
      <c r="AP81" s="20">
        <f t="shared" si="75"/>
        <v>-40.609194876044334</v>
      </c>
      <c r="AQ81" s="32">
        <f t="shared" si="80"/>
        <v>-41.72</v>
      </c>
      <c r="AR81" s="32">
        <f t="shared" si="43"/>
        <v>-40.883333333333333</v>
      </c>
      <c r="AS81" s="32">
        <f t="shared" si="55"/>
        <v>-40.198888888888888</v>
      </c>
      <c r="AT81" s="20">
        <f t="shared" si="50"/>
        <v>0.68444444444444485</v>
      </c>
      <c r="AU81" s="64">
        <f t="shared" si="56"/>
        <v>1.5211111111111109</v>
      </c>
      <c r="AV81" s="21"/>
      <c r="AW81" s="29">
        <f t="shared" si="65"/>
        <v>0.59692325346045871</v>
      </c>
      <c r="AX81" s="68">
        <f t="shared" si="82"/>
        <v>0.1145</v>
      </c>
      <c r="AY81" s="29"/>
      <c r="AZ81" s="29"/>
      <c r="BA81" s="16"/>
      <c r="BC81" s="20">
        <f t="shared" si="76"/>
        <v>-74.035639720359455</v>
      </c>
      <c r="BD81" s="20">
        <f t="shared" si="77"/>
        <v>-73.777852228132446</v>
      </c>
      <c r="BE81" s="32">
        <f t="shared" si="79"/>
        <v>-40.954999999999998</v>
      </c>
      <c r="BF81" s="32">
        <f t="shared" si="46"/>
        <v>-40.4</v>
      </c>
      <c r="BG81" s="32">
        <f t="shared" si="57"/>
        <v>-38.82</v>
      </c>
      <c r="BH81" s="32">
        <f t="shared" si="58"/>
        <v>0.55499999999999972</v>
      </c>
      <c r="BI81" s="20">
        <f t="shared" si="59"/>
        <v>2.134999999999998</v>
      </c>
      <c r="BJ81" s="21"/>
      <c r="BK81" s="29">
        <f t="shared" si="66"/>
        <v>-0.35891069874904946</v>
      </c>
      <c r="BL81" s="29">
        <f t="shared" si="83"/>
        <v>-0.4</v>
      </c>
      <c r="BM81" s="29"/>
      <c r="BN81" s="29"/>
      <c r="BO81" s="16"/>
    </row>
    <row r="82" spans="1:67" ht="12.75">
      <c r="A82" s="5">
        <v>78700.5</v>
      </c>
      <c r="B82" s="8">
        <f t="shared" si="67"/>
        <v>-78.750500000000002</v>
      </c>
      <c r="C82" s="8">
        <f t="shared" si="69"/>
        <v>0.32779999999999632</v>
      </c>
      <c r="D82" s="2">
        <v>-37.33</v>
      </c>
      <c r="G82" s="20">
        <f t="shared" si="70"/>
        <v>-6.9536056073298358</v>
      </c>
      <c r="H82" s="34">
        <f t="shared" si="71"/>
        <v>-6.9440579224325401</v>
      </c>
      <c r="I82" s="32">
        <f t="shared" si="61"/>
        <v>-33.97</v>
      </c>
      <c r="J82" s="32">
        <f t="shared" si="35"/>
        <v>-34.236666666666665</v>
      </c>
      <c r="K82" s="32">
        <f t="shared" si="36"/>
        <v>-34.32277777777778</v>
      </c>
      <c r="L82" s="32">
        <f t="shared" si="37"/>
        <v>-0.26666666666666572</v>
      </c>
      <c r="M82" s="64">
        <f t="shared" si="38"/>
        <v>-0.35277777777778141</v>
      </c>
      <c r="N82" s="21"/>
      <c r="O82" s="29">
        <f t="shared" si="85"/>
        <v>-0.78083773620792229</v>
      </c>
      <c r="P82" s="29">
        <f t="shared" si="84"/>
        <v>-1.5699999999999999E-2</v>
      </c>
      <c r="Q82" s="29">
        <f t="shared" si="62"/>
        <v>0.99989057929515968</v>
      </c>
      <c r="R82" s="29">
        <f t="shared" si="86"/>
        <v>1.95E-2</v>
      </c>
      <c r="S82" s="44"/>
      <c r="T82" s="60"/>
      <c r="U82" s="37"/>
      <c r="V82" s="16"/>
      <c r="X82" s="42">
        <f t="shared" si="63"/>
        <v>-5.8415403492976186</v>
      </c>
      <c r="Y82" s="20">
        <f t="shared" si="72"/>
        <v>-7.8701834039895076</v>
      </c>
      <c r="Z82" s="34">
        <f t="shared" si="73"/>
        <v>-7.8415403492976186</v>
      </c>
      <c r="AA82" s="32">
        <f t="shared" si="78"/>
        <v>-34.164999999999999</v>
      </c>
      <c r="AB82" s="32">
        <f t="shared" si="39"/>
        <v>-34.307222222222222</v>
      </c>
      <c r="AC82" s="32">
        <f t="shared" si="52"/>
        <v>-34.462314814814818</v>
      </c>
      <c r="AD82" s="32">
        <f t="shared" si="53"/>
        <v>-0.14222222222222314</v>
      </c>
      <c r="AE82" s="64">
        <f t="shared" si="54"/>
        <v>-0.29731481481481836</v>
      </c>
      <c r="AF82" s="21"/>
      <c r="AG82" s="29">
        <f t="shared" si="64"/>
        <v>0.16266895032813705</v>
      </c>
      <c r="AH82" s="29">
        <f t="shared" si="81"/>
        <v>-5.8200000000000002E-2</v>
      </c>
      <c r="AI82" s="29"/>
      <c r="AJ82" s="29"/>
      <c r="AK82" s="29"/>
      <c r="AL82" s="16"/>
      <c r="AN82" s="42">
        <f t="shared" si="68"/>
        <v>-38.437336547892997</v>
      </c>
      <c r="AO82" s="20">
        <f t="shared" si="74"/>
        <v>-40.523265711968669</v>
      </c>
      <c r="AP82" s="20">
        <f t="shared" si="75"/>
        <v>-40.437336547892997</v>
      </c>
      <c r="AQ82" s="32">
        <f t="shared" si="80"/>
        <v>-40.89</v>
      </c>
      <c r="AR82" s="32">
        <f t="shared" si="43"/>
        <v>-40.768333333333338</v>
      </c>
      <c r="AS82" s="32">
        <f t="shared" si="55"/>
        <v>-40.308888888888887</v>
      </c>
      <c r="AT82" s="20">
        <f t="shared" si="50"/>
        <v>0.45944444444445054</v>
      </c>
      <c r="AU82" s="64">
        <f t="shared" si="56"/>
        <v>0.58111111111111313</v>
      </c>
      <c r="AV82" s="21"/>
      <c r="AW82" s="29">
        <f t="shared" si="65"/>
        <v>0.97297717475237744</v>
      </c>
      <c r="AX82" s="68">
        <f t="shared" si="82"/>
        <v>0.1145</v>
      </c>
      <c r="AY82" s="29"/>
      <c r="AZ82" s="29"/>
      <c r="BA82" s="16"/>
      <c r="BC82" s="20">
        <f t="shared" si="76"/>
        <v>-73.520064735905436</v>
      </c>
      <c r="BD82" s="20">
        <f t="shared" si="77"/>
        <v>-73.262277243678426</v>
      </c>
      <c r="BE82" s="32">
        <f t="shared" si="79"/>
        <v>-41.354999999999997</v>
      </c>
      <c r="BF82" s="32">
        <f t="shared" si="46"/>
        <v>-39.681666666666665</v>
      </c>
      <c r="BG82" s="32">
        <f t="shared" si="57"/>
        <v>-38.795000000000002</v>
      </c>
      <c r="BH82" s="32">
        <f t="shared" si="58"/>
        <v>1.673333333333332</v>
      </c>
      <c r="BI82" s="20">
        <f t="shared" si="59"/>
        <v>2.5599999999999952</v>
      </c>
      <c r="BJ82" s="21"/>
      <c r="BK82" s="29">
        <f t="shared" si="66"/>
        <v>0.32501834847431554</v>
      </c>
      <c r="BL82" s="29">
        <f t="shared" si="83"/>
        <v>-0.4</v>
      </c>
      <c r="BM82" s="29"/>
      <c r="BN82" s="29"/>
      <c r="BO82" s="16"/>
    </row>
    <row r="83" spans="1:67" ht="12.75">
      <c r="A83" s="5">
        <v>78372.800000000003</v>
      </c>
      <c r="B83" s="8">
        <f t="shared" si="67"/>
        <v>-78.422800000000009</v>
      </c>
      <c r="C83" s="8">
        <f t="shared" si="69"/>
        <v>0.327699999999993</v>
      </c>
      <c r="D83" s="2">
        <v>-37.51</v>
      </c>
      <c r="G83" s="20">
        <f t="shared" si="70"/>
        <v>-6.9345102375352425</v>
      </c>
      <c r="H83" s="34">
        <f t="shared" si="71"/>
        <v>-6.9249625526379468</v>
      </c>
      <c r="I83" s="32">
        <f t="shared" si="61"/>
        <v>-34.67</v>
      </c>
      <c r="J83" s="32">
        <f t="shared" ref="J83:J146" si="87">AVERAGE(I82:I84)</f>
        <v>-34.513333333333328</v>
      </c>
      <c r="K83" s="32">
        <f t="shared" ref="K83:K146" si="88">AVERAGE(I79:I87)</f>
        <v>-34.277222222222228</v>
      </c>
      <c r="L83" s="32">
        <f t="shared" ref="L83:L146" si="89">J83-I83</f>
        <v>0.15666666666667339</v>
      </c>
      <c r="M83" s="64">
        <f t="shared" ref="M83:M146" si="90">K83-I83</f>
        <v>0.39277777777777345</v>
      </c>
      <c r="N83" s="21"/>
      <c r="O83" s="29">
        <f t="shared" si="85"/>
        <v>-0.15061654874524288</v>
      </c>
      <c r="P83" s="29">
        <f t="shared" si="84"/>
        <v>-1.5699999999999999E-2</v>
      </c>
      <c r="Q83" s="29">
        <f t="shared" si="62"/>
        <v>0.7564519390201857</v>
      </c>
      <c r="R83" s="29">
        <f t="shared" si="86"/>
        <v>1.95E-2</v>
      </c>
      <c r="S83" s="44"/>
      <c r="T83" s="60"/>
      <c r="U83" s="37"/>
      <c r="V83" s="16"/>
      <c r="X83" s="42">
        <f t="shared" si="63"/>
        <v>-5.7842542399138388</v>
      </c>
      <c r="Y83" s="20">
        <f t="shared" si="72"/>
        <v>-7.8128972946057278</v>
      </c>
      <c r="Z83" s="34">
        <f t="shared" si="73"/>
        <v>-7.7842542399138388</v>
      </c>
      <c r="AA83" s="32">
        <f t="shared" si="78"/>
        <v>-34.343333333333334</v>
      </c>
      <c r="AB83" s="32">
        <f t="shared" ref="AB83:AB146" si="91">AVERAGE(AA82:AA84)</f>
        <v>-34.249444444444443</v>
      </c>
      <c r="AC83" s="32">
        <f t="shared" si="52"/>
        <v>-34.481851851851857</v>
      </c>
      <c r="AD83" s="32">
        <f t="shared" si="53"/>
        <v>9.3888888888891131E-2</v>
      </c>
      <c r="AE83" s="64">
        <f t="shared" si="54"/>
        <v>-0.13851851851852359</v>
      </c>
      <c r="AF83" s="21"/>
      <c r="AG83" s="29">
        <f t="shared" si="64"/>
        <v>0.75883777702534794</v>
      </c>
      <c r="AH83" s="29">
        <f t="shared" si="81"/>
        <v>-5.8200000000000002E-2</v>
      </c>
      <c r="AI83" s="29"/>
      <c r="AJ83" s="29"/>
      <c r="AK83" s="29"/>
      <c r="AL83" s="16"/>
      <c r="AN83" s="42">
        <f t="shared" si="68"/>
        <v>-38.265478219741659</v>
      </c>
      <c r="AO83" s="20">
        <f t="shared" si="74"/>
        <v>-40.351407383817332</v>
      </c>
      <c r="AP83" s="20">
        <f t="shared" si="75"/>
        <v>-40.265478219741659</v>
      </c>
      <c r="AQ83" s="32">
        <f t="shared" si="80"/>
        <v>-39.695</v>
      </c>
      <c r="AR83" s="32">
        <f t="shared" ref="AR83:AR146" si="92">AVERAGE(AQ82:AQ84)</f>
        <v>-40.275000000000006</v>
      </c>
      <c r="AS83" s="32">
        <f t="shared" si="55"/>
        <v>-40.684444444444438</v>
      </c>
      <c r="AT83" s="20">
        <f t="shared" si="50"/>
        <v>-0.40944444444443207</v>
      </c>
      <c r="AU83" s="64">
        <f t="shared" si="56"/>
        <v>-0.98944444444443747</v>
      </c>
      <c r="AV83" s="21"/>
      <c r="AW83" s="29">
        <f t="shared" si="65"/>
        <v>0.89376426254086028</v>
      </c>
      <c r="AX83" s="68">
        <f t="shared" si="82"/>
        <v>0.1145</v>
      </c>
      <c r="AY83" s="29"/>
      <c r="AZ83" s="29"/>
      <c r="BA83" s="16"/>
      <c r="BC83" s="20">
        <f t="shared" si="76"/>
        <v>-73.004489751451416</v>
      </c>
      <c r="BD83" s="20">
        <f t="shared" si="77"/>
        <v>-72.746702259224406</v>
      </c>
      <c r="BE83" s="32">
        <f t="shared" si="79"/>
        <v>-36.734999999999999</v>
      </c>
      <c r="BF83" s="32">
        <f t="shared" ref="BF83:BF146" si="93">AVERAGE(BE82:BE84)</f>
        <v>-38.56666666666667</v>
      </c>
      <c r="BG83" s="32">
        <f t="shared" si="57"/>
        <v>-38.833888888888886</v>
      </c>
      <c r="BH83" s="32">
        <f t="shared" si="58"/>
        <v>-1.8316666666666706</v>
      </c>
      <c r="BI83" s="20">
        <f t="shared" si="59"/>
        <v>-2.0988888888888866</v>
      </c>
      <c r="BJ83" s="21"/>
      <c r="BK83" s="29">
        <f t="shared" si="66"/>
        <v>0.85686769826997111</v>
      </c>
      <c r="BL83" s="29">
        <f t="shared" si="83"/>
        <v>-0.4</v>
      </c>
      <c r="BM83" s="29"/>
      <c r="BN83" s="29"/>
      <c r="BO83" s="16"/>
    </row>
    <row r="84" spans="1:67" ht="12.75">
      <c r="A84" s="5">
        <v>78045</v>
      </c>
      <c r="B84" s="8">
        <f t="shared" si="67"/>
        <v>-78.094999999999999</v>
      </c>
      <c r="C84" s="8">
        <f t="shared" si="69"/>
        <v>0.32780000000001053</v>
      </c>
      <c r="D84" s="2">
        <v>-37.65</v>
      </c>
      <c r="G84" s="20">
        <f t="shared" si="70"/>
        <v>-6.9154148677406493</v>
      </c>
      <c r="H84" s="34">
        <f t="shared" si="71"/>
        <v>-6.9058671828433535</v>
      </c>
      <c r="I84" s="32">
        <f t="shared" si="61"/>
        <v>-34.9</v>
      </c>
      <c r="J84" s="32">
        <f t="shared" si="87"/>
        <v>-34.406666666666666</v>
      </c>
      <c r="K84" s="32">
        <f t="shared" si="88"/>
        <v>-34.282777777777781</v>
      </c>
      <c r="L84" s="32">
        <f t="shared" si="89"/>
        <v>0.49333333333333229</v>
      </c>
      <c r="M84" s="64">
        <f t="shared" si="90"/>
        <v>0.61722222222221745</v>
      </c>
      <c r="N84" s="21"/>
      <c r="O84" s="29">
        <f t="shared" si="85"/>
        <v>0.93145428495322447</v>
      </c>
      <c r="P84" s="29">
        <f t="shared" si="84"/>
        <v>-1.5699999999999999E-2</v>
      </c>
      <c r="Q84" s="29">
        <f t="shared" si="62"/>
        <v>0.15906102945080586</v>
      </c>
      <c r="R84" s="29">
        <f t="shared" si="86"/>
        <v>1.95E-2</v>
      </c>
      <c r="S84" s="44"/>
      <c r="T84" s="60"/>
      <c r="U84" s="37"/>
      <c r="V84" s="16"/>
      <c r="X84" s="42">
        <f t="shared" si="63"/>
        <v>-5.726968130530059</v>
      </c>
      <c r="Y84" s="20">
        <f t="shared" si="72"/>
        <v>-7.755611185221948</v>
      </c>
      <c r="Z84" s="34">
        <f t="shared" si="73"/>
        <v>-7.726968130530059</v>
      </c>
      <c r="AA84" s="32">
        <f t="shared" si="78"/>
        <v>-34.24</v>
      </c>
      <c r="AB84" s="32">
        <f t="shared" si="91"/>
        <v>-34.333333333333336</v>
      </c>
      <c r="AC84" s="32">
        <f t="shared" si="52"/>
        <v>-34.497592592592589</v>
      </c>
      <c r="AD84" s="32">
        <f t="shared" si="53"/>
        <v>-9.3333333333333712E-2</v>
      </c>
      <c r="AE84" s="64">
        <f t="shared" si="54"/>
        <v>-0.25759259259258727</v>
      </c>
      <c r="AF84" s="21"/>
      <c r="AG84" s="29">
        <f t="shared" si="64"/>
        <v>0.9999379743099156</v>
      </c>
      <c r="AH84" s="29">
        <f t="shared" si="81"/>
        <v>-5.8200000000000002E-2</v>
      </c>
      <c r="AI84" s="29"/>
      <c r="AJ84" s="29"/>
      <c r="AK84" s="29"/>
      <c r="AL84" s="16"/>
      <c r="AN84" s="42">
        <f t="shared" si="68"/>
        <v>-38.093619891590322</v>
      </c>
      <c r="AO84" s="20">
        <f t="shared" si="74"/>
        <v>-40.179549055665994</v>
      </c>
      <c r="AP84" s="20">
        <f t="shared" si="75"/>
        <v>-40.093619891590322</v>
      </c>
      <c r="AQ84" s="32">
        <f t="shared" si="80"/>
        <v>-40.24</v>
      </c>
      <c r="AR84" s="32">
        <f t="shared" si="92"/>
        <v>-40.421666666666667</v>
      </c>
      <c r="AS84" s="32">
        <f t="shared" si="55"/>
        <v>-40.891666666666673</v>
      </c>
      <c r="AT84" s="20">
        <f t="shared" ref="AT84:AT147" si="94">AS84-AR84</f>
        <v>-0.47000000000000597</v>
      </c>
      <c r="AU84" s="64">
        <f t="shared" si="56"/>
        <v>-0.65166666666667084</v>
      </c>
      <c r="AV84" s="21"/>
      <c r="AW84" s="29">
        <f t="shared" si="65"/>
        <v>0.39634911880315471</v>
      </c>
      <c r="AX84" s="68">
        <f t="shared" si="82"/>
        <v>0.1145</v>
      </c>
      <c r="AY84" s="29"/>
      <c r="AZ84" s="29"/>
      <c r="BA84" s="16"/>
      <c r="BC84" s="20">
        <f t="shared" si="76"/>
        <v>-72.488914766997397</v>
      </c>
      <c r="BD84" s="20">
        <f t="shared" si="77"/>
        <v>-72.231127274770387</v>
      </c>
      <c r="BE84" s="32">
        <f t="shared" si="79"/>
        <v>-37.61</v>
      </c>
      <c r="BF84" s="32">
        <f t="shared" si="93"/>
        <v>-37.395000000000003</v>
      </c>
      <c r="BG84" s="32">
        <f t="shared" si="57"/>
        <v>-38.848333333333336</v>
      </c>
      <c r="BH84" s="32">
        <f t="shared" si="58"/>
        <v>0.21499999999999631</v>
      </c>
      <c r="BI84" s="20">
        <f t="shared" si="59"/>
        <v>-1.2383333333333368</v>
      </c>
      <c r="BJ84" s="21"/>
      <c r="BK84" s="29">
        <f t="shared" si="66"/>
        <v>0.98777912902139298</v>
      </c>
      <c r="BL84" s="29">
        <f t="shared" si="83"/>
        <v>-0.4</v>
      </c>
      <c r="BM84" s="29"/>
      <c r="BN84" s="29"/>
      <c r="BO84" s="16"/>
    </row>
    <row r="85" spans="1:67" ht="12.75">
      <c r="A85" s="5">
        <v>77741.7</v>
      </c>
      <c r="B85" s="8">
        <f t="shared" si="67"/>
        <v>-77.791699999999992</v>
      </c>
      <c r="C85" s="8">
        <f t="shared" si="69"/>
        <v>0.30330000000000723</v>
      </c>
      <c r="D85" s="2">
        <v>-37.99</v>
      </c>
      <c r="G85" s="20">
        <f t="shared" si="70"/>
        <v>-6.896319497946056</v>
      </c>
      <c r="H85" s="34">
        <f t="shared" si="71"/>
        <v>-6.8867718130487603</v>
      </c>
      <c r="I85" s="32">
        <f t="shared" si="61"/>
        <v>-33.65</v>
      </c>
      <c r="J85" s="32">
        <f t="shared" si="87"/>
        <v>-34.196666666666665</v>
      </c>
      <c r="K85" s="32">
        <f t="shared" si="88"/>
        <v>-34.19222222222222</v>
      </c>
      <c r="L85" s="32">
        <f t="shared" si="89"/>
        <v>-0.54666666666666686</v>
      </c>
      <c r="M85" s="64">
        <f t="shared" si="90"/>
        <v>-0.54222222222222172</v>
      </c>
      <c r="N85" s="21"/>
      <c r="O85" s="29">
        <f t="shared" si="85"/>
        <v>-0.7808377362079798</v>
      </c>
      <c r="P85" s="29">
        <f t="shared" si="84"/>
        <v>-1.5699999999999999E-2</v>
      </c>
      <c r="Q85" s="29">
        <f t="shared" si="62"/>
        <v>-0.5127563035649918</v>
      </c>
      <c r="R85" s="29">
        <f t="shared" si="86"/>
        <v>1.95E-2</v>
      </c>
      <c r="S85" s="44"/>
      <c r="T85" s="60"/>
      <c r="U85" s="37"/>
      <c r="V85" s="16"/>
      <c r="X85" s="42">
        <f t="shared" si="63"/>
        <v>-5.6696820211462793</v>
      </c>
      <c r="Y85" s="20">
        <f t="shared" si="72"/>
        <v>-7.6983250758381683</v>
      </c>
      <c r="Z85" s="34">
        <f t="shared" si="73"/>
        <v>-7.6696820211462793</v>
      </c>
      <c r="AA85" s="32">
        <f t="shared" si="78"/>
        <v>-34.416666666666664</v>
      </c>
      <c r="AB85" s="32">
        <f t="shared" si="91"/>
        <v>-34.443888888888885</v>
      </c>
      <c r="AC85" s="32">
        <f t="shared" si="52"/>
        <v>-34.48833333333333</v>
      </c>
      <c r="AD85" s="32">
        <f t="shared" si="53"/>
        <v>-2.7222222222221149E-2</v>
      </c>
      <c r="AE85" s="64">
        <f t="shared" si="54"/>
        <v>-7.1666666666665435E-2</v>
      </c>
      <c r="AF85" s="21"/>
      <c r="AG85" s="29">
        <f t="shared" si="64"/>
        <v>0.77315608034216943</v>
      </c>
      <c r="AH85" s="29">
        <f t="shared" si="81"/>
        <v>-5.8200000000000002E-2</v>
      </c>
      <c r="AI85" s="29"/>
      <c r="AJ85" s="29"/>
      <c r="AK85" s="29"/>
      <c r="AL85" s="16"/>
      <c r="AN85" s="42">
        <f t="shared" si="68"/>
        <v>-37.921761563438984</v>
      </c>
      <c r="AO85" s="20">
        <f t="shared" si="74"/>
        <v>-40.007690727514657</v>
      </c>
      <c r="AP85" s="20">
        <f t="shared" si="75"/>
        <v>-39.921761563438984</v>
      </c>
      <c r="AQ85" s="32">
        <f t="shared" si="80"/>
        <v>-41.33</v>
      </c>
      <c r="AR85" s="32">
        <f t="shared" si="92"/>
        <v>-41.08</v>
      </c>
      <c r="AS85" s="32">
        <f t="shared" si="55"/>
        <v>-41.022777777777783</v>
      </c>
      <c r="AT85" s="20">
        <f t="shared" si="94"/>
        <v>5.722222222221518E-2</v>
      </c>
      <c r="AU85" s="64">
        <f t="shared" si="56"/>
        <v>0.30722222222221518</v>
      </c>
      <c r="AV85" s="21"/>
      <c r="AW85" s="29">
        <f t="shared" si="65"/>
        <v>-0.28652218255235928</v>
      </c>
      <c r="AX85" s="68">
        <f t="shared" si="82"/>
        <v>0.1145</v>
      </c>
      <c r="AY85" s="29"/>
      <c r="AZ85" s="29"/>
      <c r="BA85" s="16"/>
      <c r="BC85" s="20">
        <f t="shared" si="76"/>
        <v>-71.973339782543377</v>
      </c>
      <c r="BD85" s="20">
        <f t="shared" si="77"/>
        <v>-71.715552290316367</v>
      </c>
      <c r="BE85" s="32">
        <f t="shared" si="79"/>
        <v>-37.840000000000003</v>
      </c>
      <c r="BF85" s="32">
        <f t="shared" si="93"/>
        <v>-37.92</v>
      </c>
      <c r="BG85" s="32">
        <f t="shared" si="57"/>
        <v>-39.284444444444446</v>
      </c>
      <c r="BH85" s="32">
        <f t="shared" si="58"/>
        <v>-7.9999999999998295E-2</v>
      </c>
      <c r="BI85" s="20">
        <f t="shared" si="59"/>
        <v>-1.4444444444444429</v>
      </c>
      <c r="BJ85" s="21"/>
      <c r="BK85" s="29">
        <f t="shared" si="66"/>
        <v>0.65649772736150347</v>
      </c>
      <c r="BL85" s="29">
        <f t="shared" si="83"/>
        <v>-0.4</v>
      </c>
      <c r="BM85" s="29"/>
      <c r="BN85" s="29"/>
      <c r="BO85" s="16"/>
    </row>
    <row r="86" spans="1:67" ht="12.75">
      <c r="A86" s="5">
        <v>77438.3</v>
      </c>
      <c r="B86" s="8">
        <f t="shared" si="67"/>
        <v>-77.48830000000001</v>
      </c>
      <c r="C86" s="8">
        <f t="shared" si="69"/>
        <v>0.30339999999998213</v>
      </c>
      <c r="D86" s="2">
        <v>-38.04</v>
      </c>
      <c r="G86" s="20">
        <f t="shared" si="70"/>
        <v>-6.8772241281514628</v>
      </c>
      <c r="H86" s="34">
        <f t="shared" si="71"/>
        <v>-6.867676443254167</v>
      </c>
      <c r="I86" s="32">
        <f t="shared" si="61"/>
        <v>-34.04</v>
      </c>
      <c r="J86" s="32">
        <f t="shared" si="87"/>
        <v>-33.976666666666667</v>
      </c>
      <c r="K86" s="32">
        <f t="shared" si="88"/>
        <v>-34.304444444444442</v>
      </c>
      <c r="L86" s="32">
        <f t="shared" si="89"/>
        <v>6.3333333333332575E-2</v>
      </c>
      <c r="M86" s="64">
        <f t="shared" si="90"/>
        <v>-0.26444444444444315</v>
      </c>
      <c r="N86" s="21"/>
      <c r="O86" s="29">
        <f t="shared" si="85"/>
        <v>-0.15061654874537658</v>
      </c>
      <c r="P86" s="29">
        <f t="shared" si="84"/>
        <v>-1.5699999999999999E-2</v>
      </c>
      <c r="Q86" s="29">
        <f t="shared" si="62"/>
        <v>-0.94464926349123268</v>
      </c>
      <c r="R86" s="29">
        <f t="shared" si="86"/>
        <v>1.95E-2</v>
      </c>
      <c r="S86" s="44"/>
      <c r="T86" s="60"/>
      <c r="U86" s="37"/>
      <c r="V86" s="16"/>
      <c r="X86" s="42">
        <f t="shared" si="63"/>
        <v>-5.6123959117624995</v>
      </c>
      <c r="Y86" s="20">
        <f t="shared" si="72"/>
        <v>-7.6410389664543885</v>
      </c>
      <c r="Z86" s="34">
        <f t="shared" si="73"/>
        <v>-7.6123959117624995</v>
      </c>
      <c r="AA86" s="32">
        <f t="shared" si="78"/>
        <v>-34.674999999999997</v>
      </c>
      <c r="AB86" s="32">
        <f t="shared" si="91"/>
        <v>-34.708333333333336</v>
      </c>
      <c r="AC86" s="32">
        <f t="shared" ref="AC86:AC149" si="95">AVERAGE(AA82:AA90)</f>
        <v>-34.47907407407407</v>
      </c>
      <c r="AD86" s="32">
        <f t="shared" ref="AD86:AD149" si="96">AB86-AA86</f>
        <v>-3.3333333333338544E-2</v>
      </c>
      <c r="AE86" s="64">
        <f t="shared" ref="AE86:AE149" si="97">AC86-AA86</f>
        <v>0.19592592592592695</v>
      </c>
      <c r="AF86" s="21"/>
      <c r="AG86" s="29">
        <f t="shared" si="64"/>
        <v>0.18460586370960946</v>
      </c>
      <c r="AH86" s="29">
        <f t="shared" si="81"/>
        <v>-5.8200000000000002E-2</v>
      </c>
      <c r="AI86" s="29"/>
      <c r="AJ86" s="29"/>
      <c r="AK86" s="29"/>
      <c r="AL86" s="16"/>
      <c r="AN86" s="42">
        <f t="shared" si="68"/>
        <v>-37.749903235287647</v>
      </c>
      <c r="AO86" s="20">
        <f t="shared" si="74"/>
        <v>-39.835832399363319</v>
      </c>
      <c r="AP86" s="20">
        <f t="shared" si="75"/>
        <v>-39.749903235287647</v>
      </c>
      <c r="AQ86" s="32">
        <f t="shared" si="80"/>
        <v>-41.67</v>
      </c>
      <c r="AR86" s="32">
        <f t="shared" si="92"/>
        <v>-41.550000000000004</v>
      </c>
      <c r="AS86" s="32">
        <f t="shared" ref="AS86:AS149" si="98">AVERAGE(AQ82:AQ90)</f>
        <v>-40.986111111111114</v>
      </c>
      <c r="AT86" s="20">
        <f t="shared" si="94"/>
        <v>0.56388888888888999</v>
      </c>
      <c r="AU86" s="64">
        <f t="shared" ref="AU86:AU149" si="99">AS86-AQ86</f>
        <v>0.68388888888888744</v>
      </c>
      <c r="AV86" s="21"/>
      <c r="AW86" s="29">
        <f t="shared" si="65"/>
        <v>-0.83532657035224656</v>
      </c>
      <c r="AX86" s="68">
        <f t="shared" si="82"/>
        <v>0.1145</v>
      </c>
      <c r="AY86" s="29"/>
      <c r="AZ86" s="29"/>
      <c r="BA86" s="16"/>
      <c r="BC86" s="20">
        <f t="shared" si="76"/>
        <v>-71.457764798089357</v>
      </c>
      <c r="BD86" s="20">
        <f t="shared" si="77"/>
        <v>-71.199977305862348</v>
      </c>
      <c r="BE86" s="32">
        <f t="shared" si="79"/>
        <v>-38.31</v>
      </c>
      <c r="BF86" s="32">
        <f t="shared" si="93"/>
        <v>-38.24</v>
      </c>
      <c r="BG86" s="32">
        <f t="shared" si="57"/>
        <v>-39.465000000000003</v>
      </c>
      <c r="BH86" s="32">
        <f t="shared" si="58"/>
        <v>7.0000000000000284E-2</v>
      </c>
      <c r="BI86" s="20">
        <f t="shared" si="59"/>
        <v>-1.1550000000000011</v>
      </c>
      <c r="BJ86" s="21"/>
      <c r="BK86" s="29">
        <f t="shared" si="66"/>
        <v>1.8033742909659329E-2</v>
      </c>
      <c r="BL86" s="29">
        <f t="shared" si="83"/>
        <v>-0.4</v>
      </c>
      <c r="BM86" s="29"/>
      <c r="BN86" s="29"/>
      <c r="BO86" s="16"/>
    </row>
    <row r="87" spans="1:67" ht="12.75">
      <c r="A87" s="5">
        <v>77135</v>
      </c>
      <c r="B87" s="8">
        <f t="shared" si="67"/>
        <v>-77.185000000000002</v>
      </c>
      <c r="C87" s="8">
        <f t="shared" si="69"/>
        <v>0.30330000000000723</v>
      </c>
      <c r="D87" s="2">
        <v>-37.950000000000003</v>
      </c>
      <c r="G87" s="20">
        <f t="shared" si="70"/>
        <v>-6.8581287583568695</v>
      </c>
      <c r="H87" s="34">
        <f t="shared" si="71"/>
        <v>-6.8485810734595738</v>
      </c>
      <c r="I87" s="32">
        <f t="shared" si="61"/>
        <v>-34.24</v>
      </c>
      <c r="J87" s="32">
        <f t="shared" si="87"/>
        <v>-34.176666666666669</v>
      </c>
      <c r="K87" s="32">
        <f t="shared" si="88"/>
        <v>-34.4</v>
      </c>
      <c r="L87" s="32">
        <f t="shared" si="89"/>
        <v>6.3333333333332575E-2</v>
      </c>
      <c r="M87" s="64">
        <f t="shared" si="90"/>
        <v>-0.15999999999999659</v>
      </c>
      <c r="N87" s="21"/>
      <c r="O87" s="29">
        <f t="shared" si="85"/>
        <v>0.93145428495323235</v>
      </c>
      <c r="P87" s="29">
        <f t="shared" si="84"/>
        <v>-1.5699999999999999E-2</v>
      </c>
      <c r="Q87" s="29">
        <f t="shared" si="62"/>
        <v>-0.93453033442279021</v>
      </c>
      <c r="R87" s="29">
        <f t="shared" si="86"/>
        <v>1.95E-2</v>
      </c>
      <c r="S87" s="44"/>
      <c r="T87" s="60"/>
      <c r="U87" s="37"/>
      <c r="V87" s="16"/>
      <c r="X87" s="42">
        <f t="shared" si="63"/>
        <v>-5.5551098023787198</v>
      </c>
      <c r="Y87" s="20">
        <f t="shared" si="72"/>
        <v>-7.5837528570706088</v>
      </c>
      <c r="Z87" s="34">
        <f t="shared" si="73"/>
        <v>-7.5551098023787198</v>
      </c>
      <c r="AA87" s="32">
        <f t="shared" si="78"/>
        <v>-35.033333333333331</v>
      </c>
      <c r="AB87" s="32">
        <f t="shared" si="91"/>
        <v>-34.754444444444438</v>
      </c>
      <c r="AC87" s="32">
        <f t="shared" si="95"/>
        <v>-34.547777777777782</v>
      </c>
      <c r="AD87" s="32">
        <f t="shared" si="96"/>
        <v>0.2788888888888934</v>
      </c>
      <c r="AE87" s="64">
        <f t="shared" si="97"/>
        <v>0.48555555555554974</v>
      </c>
      <c r="AF87" s="21"/>
      <c r="AG87" s="29">
        <f t="shared" si="64"/>
        <v>-0.49032348821830879</v>
      </c>
      <c r="AH87" s="29">
        <f t="shared" si="81"/>
        <v>-5.8200000000000002E-2</v>
      </c>
      <c r="AI87" s="29"/>
      <c r="AJ87" s="29"/>
      <c r="AK87" s="29"/>
      <c r="AL87" s="16"/>
      <c r="AN87" s="42">
        <f t="shared" si="68"/>
        <v>-37.578044907136309</v>
      </c>
      <c r="AO87" s="20">
        <f t="shared" si="74"/>
        <v>-39.663974071211982</v>
      </c>
      <c r="AP87" s="20">
        <f t="shared" si="75"/>
        <v>-39.578044907136309</v>
      </c>
      <c r="AQ87" s="32">
        <f t="shared" ref="AQ87:AQ139" si="100">AVERAGEIFS(Oxy,KyrBP,"&gt;"&amp;AO87,KyrBP,"&lt;="&amp;AO88)</f>
        <v>-41.65</v>
      </c>
      <c r="AR87" s="32">
        <f t="shared" si="92"/>
        <v>-41.37</v>
      </c>
      <c r="AS87" s="32">
        <f t="shared" si="98"/>
        <v>-41.039444444444449</v>
      </c>
      <c r="AT87" s="20">
        <f t="shared" si="94"/>
        <v>0.33055555555554861</v>
      </c>
      <c r="AU87" s="64">
        <f t="shared" si="99"/>
        <v>0.61055555555554974</v>
      </c>
      <c r="AV87" s="21"/>
      <c r="AW87" s="29">
        <f t="shared" si="65"/>
        <v>-0.99327237226360199</v>
      </c>
      <c r="AX87" s="68">
        <f t="shared" si="82"/>
        <v>0.1145</v>
      </c>
      <c r="AY87" s="29"/>
      <c r="AZ87" s="29"/>
      <c r="BA87" s="16"/>
      <c r="BC87" s="20">
        <f t="shared" si="76"/>
        <v>-70.942189813635338</v>
      </c>
      <c r="BD87" s="20">
        <f t="shared" si="77"/>
        <v>-70.684402321408328</v>
      </c>
      <c r="BE87" s="32">
        <f t="shared" si="79"/>
        <v>-38.57</v>
      </c>
      <c r="BF87" s="32">
        <f t="shared" si="93"/>
        <v>-38.75</v>
      </c>
      <c r="BG87" s="32">
        <f t="shared" ref="BG87:BG150" si="101">AVERAGE(BE83:BE91)</f>
        <v>-39.212777777777774</v>
      </c>
      <c r="BH87" s="32">
        <f t="shared" ref="BH87:BH150" si="102">BF87-BE87</f>
        <v>-0.17999999999999972</v>
      </c>
      <c r="BI87" s="20">
        <f t="shared" ref="BI87:BI150" si="103">BG87-BE87</f>
        <v>-0.64277777777777345</v>
      </c>
      <c r="BJ87" s="21"/>
      <c r="BK87" s="29">
        <f t="shared" si="66"/>
        <v>-0.62886843027236361</v>
      </c>
      <c r="BL87" s="29">
        <f t="shared" si="83"/>
        <v>-0.4</v>
      </c>
      <c r="BM87" s="29"/>
      <c r="BN87" s="29"/>
      <c r="BO87" s="16"/>
    </row>
    <row r="88" spans="1:67" ht="12.75">
      <c r="A88" s="5">
        <v>76828</v>
      </c>
      <c r="B88" s="8">
        <f t="shared" si="67"/>
        <v>-76.878</v>
      </c>
      <c r="C88" s="8">
        <f t="shared" si="69"/>
        <v>0.30700000000000216</v>
      </c>
      <c r="D88" s="2">
        <v>-38.58</v>
      </c>
      <c r="G88" s="20">
        <f t="shared" si="70"/>
        <v>-6.8390333885622763</v>
      </c>
      <c r="H88" s="34">
        <f t="shared" si="71"/>
        <v>-6.8294857036649805</v>
      </c>
      <c r="I88" s="32">
        <f t="shared" si="61"/>
        <v>-34.25</v>
      </c>
      <c r="J88" s="32">
        <f t="shared" si="87"/>
        <v>-34.143333333333338</v>
      </c>
      <c r="K88" s="32">
        <f t="shared" si="88"/>
        <v>-34.397777777777776</v>
      </c>
      <c r="L88" s="32">
        <f t="shared" si="89"/>
        <v>0.10666666666666202</v>
      </c>
      <c r="M88" s="64">
        <f t="shared" si="90"/>
        <v>-0.14777777777777601</v>
      </c>
      <c r="N88" s="21"/>
      <c r="O88" s="29">
        <f t="shared" si="85"/>
        <v>-0.78083773620789532</v>
      </c>
      <c r="P88" s="29">
        <f t="shared" si="84"/>
        <v>-1.5699999999999999E-2</v>
      </c>
      <c r="Q88" s="29">
        <f t="shared" si="62"/>
        <v>-0.48713427573015788</v>
      </c>
      <c r="R88" s="29">
        <f t="shared" si="86"/>
        <v>1.95E-2</v>
      </c>
      <c r="S88" s="44"/>
      <c r="T88" s="60"/>
      <c r="U88" s="37"/>
      <c r="V88" s="16"/>
      <c r="X88" s="42">
        <f t="shared" si="63"/>
        <v>-5.49782369299494</v>
      </c>
      <c r="Y88" s="20">
        <f t="shared" si="72"/>
        <v>-7.526466747686829</v>
      </c>
      <c r="Z88" s="34">
        <f t="shared" si="73"/>
        <v>-7.49782369299494</v>
      </c>
      <c r="AA88" s="32">
        <f t="shared" si="78"/>
        <v>-34.555</v>
      </c>
      <c r="AB88" s="32">
        <f t="shared" si="91"/>
        <v>-34.713888888888896</v>
      </c>
      <c r="AC88" s="32">
        <f t="shared" si="95"/>
        <v>-34.616851851851855</v>
      </c>
      <c r="AD88" s="32">
        <f t="shared" si="96"/>
        <v>-0.15888888888889596</v>
      </c>
      <c r="AE88" s="64">
        <f t="shared" si="97"/>
        <v>-6.1851851851855599E-2</v>
      </c>
      <c r="AF88" s="21"/>
      <c r="AG88" s="29">
        <f t="shared" si="64"/>
        <v>-0.93582503067030831</v>
      </c>
      <c r="AH88" s="29">
        <f t="shared" si="81"/>
        <v>-5.8200000000000002E-2</v>
      </c>
      <c r="AI88" s="29"/>
      <c r="AJ88" s="29"/>
      <c r="AK88" s="29"/>
      <c r="AL88" s="16"/>
      <c r="AN88" s="42">
        <f t="shared" si="68"/>
        <v>-37.406186578984972</v>
      </c>
      <c r="AO88" s="20">
        <f t="shared" si="74"/>
        <v>-39.492115743060644</v>
      </c>
      <c r="AP88" s="20">
        <f t="shared" si="75"/>
        <v>-39.406186578984972</v>
      </c>
      <c r="AQ88" s="32">
        <f t="shared" si="100"/>
        <v>-40.79</v>
      </c>
      <c r="AR88" s="32">
        <f t="shared" si="92"/>
        <v>-41.22</v>
      </c>
      <c r="AS88" s="32">
        <f t="shared" si="98"/>
        <v>-41.222222222222221</v>
      </c>
      <c r="AT88" s="20">
        <f t="shared" si="94"/>
        <v>-2.2222222222225696E-3</v>
      </c>
      <c r="AU88" s="64">
        <f t="shared" si="99"/>
        <v>-0.43222222222222229</v>
      </c>
      <c r="AV88" s="21"/>
      <c r="AW88" s="29">
        <f t="shared" si="65"/>
        <v>-0.68645499220002637</v>
      </c>
      <c r="AX88" s="68">
        <f t="shared" si="82"/>
        <v>0.1145</v>
      </c>
      <c r="AY88" s="29"/>
      <c r="AZ88" s="29"/>
      <c r="BA88" s="16"/>
      <c r="BC88" s="20">
        <f t="shared" si="76"/>
        <v>-70.426614829181318</v>
      </c>
      <c r="BD88" s="20">
        <f t="shared" si="77"/>
        <v>-70.168827336954308</v>
      </c>
      <c r="BE88" s="32">
        <f t="shared" si="79"/>
        <v>-39.369999999999997</v>
      </c>
      <c r="BF88" s="32">
        <f t="shared" si="93"/>
        <v>-40.251666666666665</v>
      </c>
      <c r="BG88" s="32">
        <f t="shared" si="101"/>
        <v>-39.252777777777773</v>
      </c>
      <c r="BH88" s="32">
        <f t="shared" si="102"/>
        <v>-0.88166666666666771</v>
      </c>
      <c r="BI88" s="20">
        <f t="shared" si="103"/>
        <v>0.11722222222222456</v>
      </c>
      <c r="BJ88" s="21"/>
      <c r="BK88" s="29">
        <f t="shared" si="66"/>
        <v>-0.9815160758358431</v>
      </c>
      <c r="BL88" s="29">
        <f t="shared" si="83"/>
        <v>-0.4</v>
      </c>
      <c r="BM88" s="29"/>
      <c r="BN88" s="29"/>
      <c r="BO88" s="16"/>
    </row>
    <row r="89" spans="1:67" ht="12.75">
      <c r="A89" s="5">
        <v>76521</v>
      </c>
      <c r="B89" s="8">
        <f t="shared" si="67"/>
        <v>-76.570999999999998</v>
      </c>
      <c r="C89" s="8">
        <f t="shared" si="69"/>
        <v>0.30700000000000216</v>
      </c>
      <c r="D89" s="2">
        <v>-38.479999999999997</v>
      </c>
      <c r="G89" s="20">
        <f t="shared" si="70"/>
        <v>-6.819938018767683</v>
      </c>
      <c r="H89" s="34">
        <f t="shared" si="71"/>
        <v>-6.8103903338703873</v>
      </c>
      <c r="I89" s="32">
        <f t="shared" si="61"/>
        <v>-33.94</v>
      </c>
      <c r="J89" s="32">
        <f t="shared" si="87"/>
        <v>-34.423333333333332</v>
      </c>
      <c r="K89" s="32">
        <f t="shared" si="88"/>
        <v>-34.408888888888882</v>
      </c>
      <c r="L89" s="32">
        <f t="shared" si="89"/>
        <v>-0.48333333333333428</v>
      </c>
      <c r="M89" s="64">
        <f t="shared" si="90"/>
        <v>-0.46888888888888403</v>
      </c>
      <c r="N89" s="21"/>
      <c r="O89" s="29">
        <f t="shared" si="85"/>
        <v>-0.15061654874528552</v>
      </c>
      <c r="P89" s="29">
        <f t="shared" si="84"/>
        <v>-1.5699999999999999E-2</v>
      </c>
      <c r="Q89" s="29">
        <f t="shared" si="62"/>
        <v>0.18819732447104764</v>
      </c>
      <c r="R89" s="29">
        <f t="shared" si="86"/>
        <v>1.95E-2</v>
      </c>
      <c r="S89" s="44"/>
      <c r="T89" s="60"/>
      <c r="U89" s="37"/>
      <c r="V89" s="16"/>
      <c r="X89" s="42">
        <f t="shared" si="63"/>
        <v>-5.4405375836111602</v>
      </c>
      <c r="Y89" s="20">
        <f t="shared" si="72"/>
        <v>-7.4691806383030492</v>
      </c>
      <c r="Z89" s="34">
        <f t="shared" si="73"/>
        <v>-7.4405375836111602</v>
      </c>
      <c r="AA89" s="32">
        <f t="shared" si="78"/>
        <v>-34.553333333333335</v>
      </c>
      <c r="AB89" s="32">
        <f t="shared" si="91"/>
        <v>-34.479444444444447</v>
      </c>
      <c r="AC89" s="32">
        <f t="shared" si="95"/>
        <v>-34.69166666666667</v>
      </c>
      <c r="AD89" s="32">
        <f t="shared" si="96"/>
        <v>7.3888888888888005E-2</v>
      </c>
      <c r="AE89" s="64">
        <f t="shared" si="97"/>
        <v>-0.13833333333333542</v>
      </c>
      <c r="AF89" s="21"/>
      <c r="AG89" s="29">
        <f t="shared" si="64"/>
        <v>-0.94344364073496589</v>
      </c>
      <c r="AH89" s="29">
        <f t="shared" si="81"/>
        <v>-5.8200000000000002E-2</v>
      </c>
      <c r="AI89" s="29"/>
      <c r="AJ89" s="29"/>
      <c r="AK89" s="29"/>
      <c r="AL89" s="16"/>
      <c r="AN89" s="42">
        <f t="shared" si="68"/>
        <v>-37.234328250833634</v>
      </c>
      <c r="AO89" s="20">
        <f t="shared" si="74"/>
        <v>-39.320257414909307</v>
      </c>
      <c r="AP89" s="20">
        <f t="shared" si="75"/>
        <v>-39.234328250833634</v>
      </c>
      <c r="AQ89" s="32">
        <f t="shared" si="100"/>
        <v>-41.22</v>
      </c>
      <c r="AR89" s="32">
        <f t="shared" si="92"/>
        <v>-41.133333333333333</v>
      </c>
      <c r="AS89" s="32">
        <f t="shared" si="98"/>
        <v>-41.305</v>
      </c>
      <c r="AT89" s="20">
        <f t="shared" si="94"/>
        <v>-0.17166666666666686</v>
      </c>
      <c r="AU89" s="64">
        <f t="shared" si="99"/>
        <v>-8.5000000000000853E-2</v>
      </c>
      <c r="AV89" s="21"/>
      <c r="AW89" s="29">
        <f t="shared" si="65"/>
        <v>-5.8437692188637841E-2</v>
      </c>
      <c r="AX89" s="68">
        <f t="shared" si="82"/>
        <v>0.1145</v>
      </c>
      <c r="AY89" s="29"/>
      <c r="AZ89" s="29"/>
      <c r="BA89" s="16"/>
      <c r="BC89" s="20">
        <f t="shared" si="76"/>
        <v>-69.911039844727298</v>
      </c>
      <c r="BD89" s="20">
        <f t="shared" si="77"/>
        <v>-69.653252352500289</v>
      </c>
      <c r="BE89" s="32">
        <f t="shared" si="79"/>
        <v>-42.814999999999998</v>
      </c>
      <c r="BF89" s="32">
        <f t="shared" si="93"/>
        <v>-41.588333333333331</v>
      </c>
      <c r="BG89" s="32">
        <f t="shared" si="101"/>
        <v>-39.272222222222211</v>
      </c>
      <c r="BH89" s="32">
        <f t="shared" si="102"/>
        <v>1.2266666666666666</v>
      </c>
      <c r="BI89" s="20">
        <f t="shared" si="103"/>
        <v>3.5427777777777862</v>
      </c>
      <c r="BJ89" s="21"/>
      <c r="BK89" s="29">
        <f t="shared" si="66"/>
        <v>-0.87490144117961666</v>
      </c>
      <c r="BL89" s="29">
        <f t="shared" si="83"/>
        <v>-0.4</v>
      </c>
      <c r="BM89" s="29"/>
      <c r="BN89" s="29"/>
      <c r="BO89" s="16"/>
    </row>
    <row r="90" spans="1:67" ht="12.75">
      <c r="A90" s="5">
        <v>76214</v>
      </c>
      <c r="B90" s="8">
        <f t="shared" si="67"/>
        <v>-76.263999999999996</v>
      </c>
      <c r="C90" s="8">
        <f t="shared" si="69"/>
        <v>0.30700000000000216</v>
      </c>
      <c r="D90" s="2">
        <v>-38.72</v>
      </c>
      <c r="G90" s="20">
        <f t="shared" si="70"/>
        <v>-6.8008426489730898</v>
      </c>
      <c r="H90" s="34">
        <f t="shared" si="71"/>
        <v>-6.791294964075794</v>
      </c>
      <c r="I90" s="32">
        <f t="shared" si="61"/>
        <v>-35.08</v>
      </c>
      <c r="J90" s="32">
        <f t="shared" si="87"/>
        <v>-34.616666666666667</v>
      </c>
      <c r="K90" s="32">
        <f t="shared" si="88"/>
        <v>-34.472222222222221</v>
      </c>
      <c r="L90" s="32">
        <f t="shared" si="89"/>
        <v>0.46333333333333115</v>
      </c>
      <c r="M90" s="64">
        <f t="shared" si="90"/>
        <v>0.60777777777777686</v>
      </c>
      <c r="N90" s="21"/>
      <c r="O90" s="29">
        <f t="shared" si="85"/>
        <v>0.93145428495319882</v>
      </c>
      <c r="P90" s="29">
        <f t="shared" si="84"/>
        <v>-1.5699999999999999E-2</v>
      </c>
      <c r="Q90" s="29">
        <f t="shared" si="62"/>
        <v>0.77546930497196531</v>
      </c>
      <c r="R90" s="29">
        <f t="shared" si="86"/>
        <v>1.95E-2</v>
      </c>
      <c r="S90" s="44"/>
      <c r="T90" s="60"/>
      <c r="U90" s="37"/>
      <c r="V90" s="16"/>
      <c r="X90" s="42">
        <f t="shared" si="63"/>
        <v>-5.3832514742273805</v>
      </c>
      <c r="Y90" s="20">
        <f t="shared" si="72"/>
        <v>-7.4118945289192695</v>
      </c>
      <c r="Z90" s="34">
        <f t="shared" si="73"/>
        <v>-7.3832514742273805</v>
      </c>
      <c r="AA90" s="32">
        <f t="shared" si="78"/>
        <v>-34.330000000000005</v>
      </c>
      <c r="AB90" s="32">
        <f t="shared" si="91"/>
        <v>-34.555555555555564</v>
      </c>
      <c r="AC90" s="32">
        <f t="shared" si="95"/>
        <v>-34.740648148148153</v>
      </c>
      <c r="AD90" s="32">
        <f t="shared" si="96"/>
        <v>-0.22555555555555884</v>
      </c>
      <c r="AE90" s="64">
        <f t="shared" si="97"/>
        <v>-0.4106481481481481</v>
      </c>
      <c r="AF90" s="21"/>
      <c r="AG90" s="29">
        <f t="shared" si="64"/>
        <v>-0.50961448609159676</v>
      </c>
      <c r="AH90" s="29">
        <f t="shared" si="81"/>
        <v>-5.8200000000000002E-2</v>
      </c>
      <c r="AI90" s="29"/>
      <c r="AJ90" s="29"/>
      <c r="AK90" s="29"/>
      <c r="AL90" s="16"/>
      <c r="AN90" s="42">
        <f t="shared" si="68"/>
        <v>-37.062469922682297</v>
      </c>
      <c r="AO90" s="20">
        <f t="shared" si="74"/>
        <v>-39.148399086757969</v>
      </c>
      <c r="AP90" s="20">
        <f t="shared" si="75"/>
        <v>-39.062469922682297</v>
      </c>
      <c r="AQ90" s="32">
        <f t="shared" si="100"/>
        <v>-41.39</v>
      </c>
      <c r="AR90" s="32">
        <f t="shared" si="92"/>
        <v>-41.326666666666661</v>
      </c>
      <c r="AS90" s="32">
        <f t="shared" si="98"/>
        <v>-40.858333333333327</v>
      </c>
      <c r="AT90" s="20">
        <f t="shared" si="94"/>
        <v>0.46833333333333371</v>
      </c>
      <c r="AU90" s="64">
        <f t="shared" si="99"/>
        <v>0.53166666666667339</v>
      </c>
      <c r="AV90" s="21"/>
      <c r="AW90" s="29">
        <f t="shared" si="65"/>
        <v>0.59692325346041863</v>
      </c>
      <c r="AX90" s="68">
        <f t="shared" si="82"/>
        <v>0.1145</v>
      </c>
      <c r="AY90" s="29"/>
      <c r="AZ90" s="29"/>
      <c r="BA90" s="16"/>
      <c r="BC90" s="20">
        <f t="shared" si="76"/>
        <v>-69.395464860273279</v>
      </c>
      <c r="BD90" s="20">
        <f t="shared" si="77"/>
        <v>-69.137677368046269</v>
      </c>
      <c r="BE90" s="32">
        <f t="shared" si="79"/>
        <v>-42.58</v>
      </c>
      <c r="BF90" s="32">
        <f t="shared" si="93"/>
        <v>-41.493333333333332</v>
      </c>
      <c r="BG90" s="32">
        <f t="shared" si="101"/>
        <v>-39.332222222222221</v>
      </c>
      <c r="BH90" s="32">
        <f t="shared" si="102"/>
        <v>1.086666666666666</v>
      </c>
      <c r="BI90" s="20">
        <f t="shared" si="103"/>
        <v>3.2477777777777774</v>
      </c>
      <c r="BJ90" s="21"/>
      <c r="BK90" s="29">
        <f t="shared" si="66"/>
        <v>-0.35891069874901654</v>
      </c>
      <c r="BL90" s="29">
        <f t="shared" si="83"/>
        <v>-0.4</v>
      </c>
      <c r="BM90" s="29"/>
      <c r="BN90" s="29"/>
      <c r="BO90" s="16"/>
    </row>
    <row r="91" spans="1:67" ht="12.75">
      <c r="A91" s="5">
        <v>75889</v>
      </c>
      <c r="B91" s="8">
        <f t="shared" si="67"/>
        <v>-75.938999999999993</v>
      </c>
      <c r="C91" s="8">
        <f t="shared" si="69"/>
        <v>0.32500000000000284</v>
      </c>
      <c r="D91" s="2">
        <v>-38.85</v>
      </c>
      <c r="G91" s="20">
        <f t="shared" si="70"/>
        <v>-6.7817472791784965</v>
      </c>
      <c r="H91" s="34">
        <f t="shared" si="71"/>
        <v>-6.7721995942812008</v>
      </c>
      <c r="I91" s="32">
        <f t="shared" si="61"/>
        <v>-34.83</v>
      </c>
      <c r="J91" s="32">
        <f t="shared" si="87"/>
        <v>-34.853333333333332</v>
      </c>
      <c r="K91" s="32">
        <f t="shared" si="88"/>
        <v>-34.522222222222219</v>
      </c>
      <c r="L91" s="32">
        <f t="shared" si="89"/>
        <v>-2.3333333333333428E-2</v>
      </c>
      <c r="M91" s="64">
        <f t="shared" si="90"/>
        <v>0.3077777777777797</v>
      </c>
      <c r="N91" s="21"/>
      <c r="O91" s="29">
        <f t="shared" si="85"/>
        <v>-0.78083773620795294</v>
      </c>
      <c r="P91" s="29">
        <f t="shared" si="84"/>
        <v>-1.5699999999999999E-2</v>
      </c>
      <c r="Q91" s="29">
        <f t="shared" si="62"/>
        <v>0.99989057929515957</v>
      </c>
      <c r="R91" s="29">
        <f t="shared" si="86"/>
        <v>1.95E-2</v>
      </c>
      <c r="S91" s="44"/>
      <c r="T91" s="60"/>
      <c r="U91" s="37"/>
      <c r="V91" s="16"/>
      <c r="X91" s="42">
        <f t="shared" si="63"/>
        <v>-5.3259653648436007</v>
      </c>
      <c r="Y91" s="20">
        <f t="shared" si="72"/>
        <v>-7.3546084195354897</v>
      </c>
      <c r="Z91" s="34">
        <f t="shared" si="73"/>
        <v>-7.3259653648436007</v>
      </c>
      <c r="AA91" s="32">
        <f t="shared" si="78"/>
        <v>-34.783333333333339</v>
      </c>
      <c r="AB91" s="32">
        <f t="shared" si="91"/>
        <v>-34.692777777777785</v>
      </c>
      <c r="AC91" s="32">
        <f t="shared" si="95"/>
        <v>-34.783796296296295</v>
      </c>
      <c r="AD91" s="32">
        <f t="shared" si="96"/>
        <v>9.0555555555553724E-2</v>
      </c>
      <c r="AE91" s="64">
        <f t="shared" si="97"/>
        <v>-4.6296296295622597E-4</v>
      </c>
      <c r="AF91" s="21"/>
      <c r="AG91" s="29">
        <f t="shared" si="64"/>
        <v>0.16266895032814382</v>
      </c>
      <c r="AH91" s="29">
        <f t="shared" si="81"/>
        <v>-5.8200000000000002E-2</v>
      </c>
      <c r="AI91" s="29"/>
      <c r="AJ91" s="29"/>
      <c r="AK91" s="29"/>
      <c r="AL91" s="16"/>
      <c r="AN91" s="42">
        <f t="shared" si="68"/>
        <v>-36.890611594530959</v>
      </c>
      <c r="AO91" s="20">
        <f t="shared" si="74"/>
        <v>-38.976540758606632</v>
      </c>
      <c r="AP91" s="20">
        <f t="shared" si="75"/>
        <v>-38.890611594530959</v>
      </c>
      <c r="AQ91" s="32">
        <f t="shared" si="100"/>
        <v>-41.37</v>
      </c>
      <c r="AR91" s="32">
        <f t="shared" si="92"/>
        <v>-41.366666666666667</v>
      </c>
      <c r="AS91" s="32">
        <f t="shared" si="98"/>
        <v>-40.356111111111112</v>
      </c>
      <c r="AT91" s="20">
        <f t="shared" si="94"/>
        <v>1.0105555555555554</v>
      </c>
      <c r="AU91" s="64">
        <f t="shared" si="99"/>
        <v>1.0138888888888857</v>
      </c>
      <c r="AV91" s="21"/>
      <c r="AW91" s="29">
        <f t="shared" si="65"/>
        <v>0.97297717475236589</v>
      </c>
      <c r="AX91" s="68">
        <f t="shared" si="82"/>
        <v>0.1145</v>
      </c>
      <c r="AY91" s="29"/>
      <c r="AZ91" s="29"/>
      <c r="BA91" s="16"/>
      <c r="BC91" s="20">
        <f t="shared" si="76"/>
        <v>-68.879889875819259</v>
      </c>
      <c r="BD91" s="20">
        <f t="shared" si="77"/>
        <v>-68.622102383592249</v>
      </c>
      <c r="BE91" s="32">
        <f t="shared" si="79"/>
        <v>-39.085000000000001</v>
      </c>
      <c r="BF91" s="32">
        <f t="shared" si="93"/>
        <v>-39.586666666666666</v>
      </c>
      <c r="BG91" s="32">
        <f t="shared" si="101"/>
        <v>-39.608888888888885</v>
      </c>
      <c r="BH91" s="32">
        <f t="shared" si="102"/>
        <v>-0.50166666666666515</v>
      </c>
      <c r="BI91" s="20">
        <f t="shared" si="103"/>
        <v>-0.52388888888888374</v>
      </c>
      <c r="BJ91" s="21"/>
      <c r="BK91" s="29">
        <f t="shared" si="66"/>
        <v>0.32501834847436234</v>
      </c>
      <c r="BL91" s="29">
        <f t="shared" si="83"/>
        <v>-0.4</v>
      </c>
      <c r="BM91" s="29"/>
      <c r="BN91" s="29"/>
      <c r="BO91" s="16"/>
    </row>
    <row r="92" spans="1:67" ht="12.75">
      <c r="A92" s="5">
        <v>75564</v>
      </c>
      <c r="B92" s="8">
        <f t="shared" si="67"/>
        <v>-75.614000000000004</v>
      </c>
      <c r="C92" s="8">
        <f t="shared" si="69"/>
        <v>0.32499999999998863</v>
      </c>
      <c r="D92" s="2">
        <v>-38.22</v>
      </c>
      <c r="G92" s="20">
        <f t="shared" si="70"/>
        <v>-6.7626519093839033</v>
      </c>
      <c r="H92" s="34">
        <f t="shared" si="71"/>
        <v>-6.7531042244866075</v>
      </c>
      <c r="I92" s="32">
        <f t="shared" si="61"/>
        <v>-34.65</v>
      </c>
      <c r="J92" s="32">
        <f t="shared" si="87"/>
        <v>-34.826666666666661</v>
      </c>
      <c r="K92" s="32">
        <f t="shared" si="88"/>
        <v>-34.627777777777773</v>
      </c>
      <c r="L92" s="32">
        <f t="shared" si="89"/>
        <v>-0.17666666666666231</v>
      </c>
      <c r="M92" s="64">
        <f t="shared" si="90"/>
        <v>2.2222222222225696E-2</v>
      </c>
      <c r="N92" s="21"/>
      <c r="O92" s="29">
        <f t="shared" si="85"/>
        <v>-0.15061654874519445</v>
      </c>
      <c r="P92" s="29">
        <f t="shared" si="84"/>
        <v>-1.5699999999999999E-2</v>
      </c>
      <c r="Q92" s="29">
        <f t="shared" si="62"/>
        <v>0.75645193902018115</v>
      </c>
      <c r="R92" s="29">
        <f t="shared" si="86"/>
        <v>1.95E-2</v>
      </c>
      <c r="S92" s="44"/>
      <c r="T92" s="60"/>
      <c r="U92" s="37"/>
      <c r="V92" s="16"/>
      <c r="X92" s="42">
        <f t="shared" si="63"/>
        <v>-5.268679255459821</v>
      </c>
      <c r="Y92" s="20">
        <f t="shared" si="72"/>
        <v>-7.29732231015171</v>
      </c>
      <c r="Z92" s="34">
        <f t="shared" si="73"/>
        <v>-7.268679255459821</v>
      </c>
      <c r="AA92" s="32">
        <f t="shared" si="78"/>
        <v>-34.964999999999996</v>
      </c>
      <c r="AB92" s="32">
        <f t="shared" si="91"/>
        <v>-34.887222222222221</v>
      </c>
      <c r="AC92" s="32">
        <f t="shared" si="95"/>
        <v>-34.736759259259259</v>
      </c>
      <c r="AD92" s="32">
        <f t="shared" si="96"/>
        <v>7.7777777777775725E-2</v>
      </c>
      <c r="AE92" s="64">
        <f t="shared" si="97"/>
        <v>0.22824074074073764</v>
      </c>
      <c r="AF92" s="21"/>
      <c r="AG92" s="29">
        <f t="shared" si="64"/>
        <v>0.7588377770253617</v>
      </c>
      <c r="AH92" s="29">
        <f t="shared" si="81"/>
        <v>-5.8200000000000002E-2</v>
      </c>
      <c r="AI92" s="29"/>
      <c r="AJ92" s="29"/>
      <c r="AK92" s="29"/>
      <c r="AL92" s="16"/>
      <c r="AN92" s="42">
        <f t="shared" si="68"/>
        <v>-36.718753266379622</v>
      </c>
      <c r="AO92" s="20">
        <f t="shared" si="74"/>
        <v>-38.804682430455294</v>
      </c>
      <c r="AP92" s="20">
        <f t="shared" si="75"/>
        <v>-38.718753266379622</v>
      </c>
      <c r="AQ92" s="32">
        <f t="shared" si="100"/>
        <v>-41.34</v>
      </c>
      <c r="AR92" s="32">
        <f t="shared" si="92"/>
        <v>-41.231666666666669</v>
      </c>
      <c r="AS92" s="32">
        <f t="shared" si="98"/>
        <v>-39.901666666666664</v>
      </c>
      <c r="AT92" s="20">
        <f t="shared" si="94"/>
        <v>1.3300000000000054</v>
      </c>
      <c r="AU92" s="64">
        <f t="shared" si="99"/>
        <v>1.4383333333333397</v>
      </c>
      <c r="AV92" s="21"/>
      <c r="AW92" s="29">
        <f t="shared" si="65"/>
        <v>0.8937642625408827</v>
      </c>
      <c r="AX92" s="68">
        <f t="shared" si="82"/>
        <v>0.1145</v>
      </c>
      <c r="AY92" s="29"/>
      <c r="AZ92" s="29"/>
      <c r="BA92" s="16"/>
      <c r="BC92" s="20">
        <f t="shared" si="76"/>
        <v>-68.36431489136524</v>
      </c>
      <c r="BD92" s="20">
        <f t="shared" si="77"/>
        <v>-68.10652739913823</v>
      </c>
      <c r="BE92" s="32">
        <f t="shared" si="79"/>
        <v>-37.094999999999999</v>
      </c>
      <c r="BF92" s="32">
        <f t="shared" si="93"/>
        <v>-37.988333333333337</v>
      </c>
      <c r="BG92" s="32">
        <f t="shared" si="101"/>
        <v>-40.041111111111114</v>
      </c>
      <c r="BH92" s="32">
        <f t="shared" si="102"/>
        <v>-0.89333333333333798</v>
      </c>
      <c r="BI92" s="20">
        <f t="shared" si="103"/>
        <v>-2.9461111111111151</v>
      </c>
      <c r="BJ92" s="21"/>
      <c r="BK92" s="29">
        <f t="shared" si="66"/>
        <v>0.85686769826998199</v>
      </c>
      <c r="BL92" s="29">
        <f t="shared" si="83"/>
        <v>-0.4</v>
      </c>
      <c r="BM92" s="29"/>
      <c r="BN92" s="29"/>
      <c r="BO92" s="16"/>
    </row>
    <row r="93" spans="1:67" ht="12.75">
      <c r="A93" s="5">
        <v>75239</v>
      </c>
      <c r="B93" s="8">
        <f t="shared" si="67"/>
        <v>-75.289000000000001</v>
      </c>
      <c r="C93" s="8">
        <f t="shared" si="69"/>
        <v>0.32500000000000284</v>
      </c>
      <c r="D93" s="2">
        <v>-38.22</v>
      </c>
      <c r="G93" s="20">
        <f t="shared" si="70"/>
        <v>-6.74355653958931</v>
      </c>
      <c r="H93" s="34">
        <f t="shared" si="71"/>
        <v>-6.7340088546920143</v>
      </c>
      <c r="I93" s="32">
        <f t="shared" si="61"/>
        <v>-35</v>
      </c>
      <c r="J93" s="32">
        <f t="shared" si="87"/>
        <v>-34.623333333333335</v>
      </c>
      <c r="K93" s="32">
        <f t="shared" si="88"/>
        <v>-34.708888888888886</v>
      </c>
      <c r="L93" s="32">
        <f t="shared" si="89"/>
        <v>0.37666666666666515</v>
      </c>
      <c r="M93" s="64">
        <f t="shared" si="90"/>
        <v>0.29111111111111398</v>
      </c>
      <c r="N93" s="21"/>
      <c r="O93" s="29">
        <f t="shared" si="85"/>
        <v>0.93145428495320659</v>
      </c>
      <c r="P93" s="29">
        <f t="shared" si="84"/>
        <v>-1.5699999999999999E-2</v>
      </c>
      <c r="Q93" s="29">
        <f t="shared" si="62"/>
        <v>0.15906102945079909</v>
      </c>
      <c r="R93" s="29">
        <f t="shared" si="86"/>
        <v>1.95E-2</v>
      </c>
      <c r="S93" s="44"/>
      <c r="T93" s="60"/>
      <c r="U93" s="37"/>
      <c r="V93" s="16"/>
      <c r="X93" s="42">
        <f t="shared" si="63"/>
        <v>-5.2113931460760412</v>
      </c>
      <c r="Y93" s="20">
        <f t="shared" si="72"/>
        <v>-7.2400362007679302</v>
      </c>
      <c r="Z93" s="34">
        <f t="shared" si="73"/>
        <v>-7.2113931460760412</v>
      </c>
      <c r="AA93" s="32">
        <f t="shared" si="78"/>
        <v>-34.913333333333334</v>
      </c>
      <c r="AB93" s="32">
        <f t="shared" si="91"/>
        <v>-34.911944444444444</v>
      </c>
      <c r="AC93" s="32">
        <f t="shared" si="95"/>
        <v>-34.724537037037038</v>
      </c>
      <c r="AD93" s="32">
        <f t="shared" si="96"/>
        <v>1.3888888888899942E-3</v>
      </c>
      <c r="AE93" s="64">
        <f t="shared" si="97"/>
        <v>0.18879629629629591</v>
      </c>
      <c r="AF93" s="21"/>
      <c r="AG93" s="29">
        <f t="shared" si="64"/>
        <v>0.99993797430991571</v>
      </c>
      <c r="AH93" s="29">
        <f t="shared" si="81"/>
        <v>-5.8200000000000002E-2</v>
      </c>
      <c r="AI93" s="29"/>
      <c r="AJ93" s="29"/>
      <c r="AK93" s="29"/>
      <c r="AL93" s="16"/>
      <c r="AN93" s="42">
        <f t="shared" si="68"/>
        <v>-36.546894938228284</v>
      </c>
      <c r="AO93" s="20">
        <f t="shared" si="74"/>
        <v>-38.632824102303957</v>
      </c>
      <c r="AP93" s="20">
        <f t="shared" si="75"/>
        <v>-38.546894938228284</v>
      </c>
      <c r="AQ93" s="32">
        <f t="shared" si="100"/>
        <v>-40.984999999999999</v>
      </c>
      <c r="AR93" s="32">
        <f t="shared" si="92"/>
        <v>-39.878333333333337</v>
      </c>
      <c r="AS93" s="32">
        <f t="shared" si="98"/>
        <v>-39.526111111111113</v>
      </c>
      <c r="AT93" s="20">
        <f t="shared" si="94"/>
        <v>0.35222222222222399</v>
      </c>
      <c r="AU93" s="64">
        <f t="shared" si="99"/>
        <v>1.458888888888886</v>
      </c>
      <c r="AV93" s="21"/>
      <c r="AW93" s="29">
        <f t="shared" si="65"/>
        <v>0.39634911880320062</v>
      </c>
      <c r="AX93" s="68">
        <f t="shared" si="82"/>
        <v>0.1145</v>
      </c>
      <c r="AY93" s="29"/>
      <c r="AZ93" s="29"/>
      <c r="BA93" s="16"/>
      <c r="BC93" s="20">
        <f t="shared" si="76"/>
        <v>-67.84873990691122</v>
      </c>
      <c r="BD93" s="20">
        <f t="shared" si="77"/>
        <v>-67.59095241468421</v>
      </c>
      <c r="BE93" s="32">
        <f t="shared" si="79"/>
        <v>-37.784999999999997</v>
      </c>
      <c r="BF93" s="32">
        <f t="shared" si="93"/>
        <v>-37.75333333333333</v>
      </c>
      <c r="BG93" s="32">
        <f t="shared" si="101"/>
        <v>-40.161666666666662</v>
      </c>
      <c r="BH93" s="32">
        <f t="shared" si="102"/>
        <v>3.1666666666666288E-2</v>
      </c>
      <c r="BI93" s="20">
        <f t="shared" si="103"/>
        <v>-2.3766666666666652</v>
      </c>
      <c r="BJ93" s="21"/>
      <c r="BK93" s="29">
        <f t="shared" si="66"/>
        <v>0.98777912902138754</v>
      </c>
      <c r="BL93" s="29">
        <f t="shared" si="83"/>
        <v>-0.4</v>
      </c>
      <c r="BM93" s="29"/>
      <c r="BN93" s="29"/>
      <c r="BO93" s="16"/>
    </row>
    <row r="94" spans="1:67" ht="12.75">
      <c r="A94" s="5">
        <v>74918.7</v>
      </c>
      <c r="B94" s="8">
        <f t="shared" si="67"/>
        <v>-74.968699999999998</v>
      </c>
      <c r="C94" s="8">
        <f t="shared" si="69"/>
        <v>0.32030000000000314</v>
      </c>
      <c r="D94" s="2">
        <v>-38.97</v>
      </c>
      <c r="G94" s="20">
        <f t="shared" si="70"/>
        <v>-6.7244611697947168</v>
      </c>
      <c r="H94" s="34">
        <f t="shared" si="71"/>
        <v>-6.714913484897421</v>
      </c>
      <c r="I94" s="32">
        <f t="shared" si="61"/>
        <v>-34.22</v>
      </c>
      <c r="J94" s="32">
        <f t="shared" si="87"/>
        <v>-34.57</v>
      </c>
      <c r="K94" s="32">
        <f t="shared" si="88"/>
        <v>-34.780555555555551</v>
      </c>
      <c r="L94" s="32">
        <f t="shared" si="89"/>
        <v>-0.35000000000000142</v>
      </c>
      <c r="M94" s="64">
        <f t="shared" si="90"/>
        <v>-0.56055555555555259</v>
      </c>
      <c r="N94" s="21"/>
      <c r="O94" s="29">
        <f t="shared" si="85"/>
        <v>-0.78083773620801045</v>
      </c>
      <c r="P94" s="29">
        <f t="shared" si="84"/>
        <v>-1.5699999999999999E-2</v>
      </c>
      <c r="Q94" s="29">
        <f t="shared" si="62"/>
        <v>-0.51275630356499768</v>
      </c>
      <c r="R94" s="29">
        <f t="shared" si="86"/>
        <v>1.95E-2</v>
      </c>
      <c r="S94" s="44"/>
      <c r="T94" s="60"/>
      <c r="U94" s="37"/>
      <c r="V94" s="16"/>
      <c r="X94" s="42">
        <f t="shared" si="63"/>
        <v>-5.1541070366922614</v>
      </c>
      <c r="Y94" s="20">
        <f t="shared" si="72"/>
        <v>-7.1827500913841504</v>
      </c>
      <c r="Z94" s="34">
        <f t="shared" si="73"/>
        <v>-7.1541070366922614</v>
      </c>
      <c r="AA94" s="32">
        <f t="shared" si="78"/>
        <v>-34.857500000000002</v>
      </c>
      <c r="AB94" s="32">
        <f t="shared" si="91"/>
        <v>-34.944722222222225</v>
      </c>
      <c r="AC94" s="32">
        <f t="shared" si="95"/>
        <v>-34.720092592592593</v>
      </c>
      <c r="AD94" s="32">
        <f t="shared" si="96"/>
        <v>-8.7222222222223422E-2</v>
      </c>
      <c r="AE94" s="64">
        <f t="shared" si="97"/>
        <v>0.13740740740740875</v>
      </c>
      <c r="AF94" s="21"/>
      <c r="AG94" s="29">
        <f t="shared" si="64"/>
        <v>0.7731560803421651</v>
      </c>
      <c r="AH94" s="29">
        <f t="shared" si="81"/>
        <v>-5.8200000000000002E-2</v>
      </c>
      <c r="AI94" s="29"/>
      <c r="AJ94" s="29"/>
      <c r="AK94" s="29"/>
      <c r="AL94" s="16"/>
      <c r="AN94" s="42">
        <f t="shared" si="68"/>
        <v>-36.375036610076947</v>
      </c>
      <c r="AO94" s="20">
        <f t="shared" si="74"/>
        <v>-38.460965774152619</v>
      </c>
      <c r="AP94" s="20">
        <f t="shared" si="75"/>
        <v>-38.375036610076947</v>
      </c>
      <c r="AQ94" s="32">
        <f t="shared" si="100"/>
        <v>-37.31</v>
      </c>
      <c r="AR94" s="32">
        <f t="shared" si="92"/>
        <v>-38.481666666666662</v>
      </c>
      <c r="AS94" s="32">
        <f t="shared" si="98"/>
        <v>-39.11611111111111</v>
      </c>
      <c r="AT94" s="20">
        <f t="shared" si="94"/>
        <v>-0.6344444444444477</v>
      </c>
      <c r="AU94" s="64">
        <f t="shared" si="99"/>
        <v>-1.8061111111111074</v>
      </c>
      <c r="AV94" s="21"/>
      <c r="AW94" s="29">
        <f t="shared" si="65"/>
        <v>-0.28652218255231138</v>
      </c>
      <c r="AX94" s="68">
        <f t="shared" si="82"/>
        <v>0.1145</v>
      </c>
      <c r="AY94" s="29"/>
      <c r="AZ94" s="29"/>
      <c r="BA94" s="16"/>
      <c r="BC94" s="20">
        <f t="shared" si="76"/>
        <v>-67.3331649224572</v>
      </c>
      <c r="BD94" s="20">
        <f t="shared" si="77"/>
        <v>-67.075377430230191</v>
      </c>
      <c r="BE94" s="32">
        <f t="shared" si="79"/>
        <v>-38.379999999999995</v>
      </c>
      <c r="BF94" s="32">
        <f t="shared" si="93"/>
        <v>-38.98833333333333</v>
      </c>
      <c r="BG94" s="32">
        <f t="shared" si="101"/>
        <v>-40.057222222222215</v>
      </c>
      <c r="BH94" s="32">
        <f t="shared" si="102"/>
        <v>-0.60833333333333428</v>
      </c>
      <c r="BI94" s="20">
        <f t="shared" si="103"/>
        <v>-1.6772222222222197</v>
      </c>
      <c r="BJ94" s="21"/>
      <c r="BK94" s="29">
        <f t="shared" si="66"/>
        <v>0.65649772736148759</v>
      </c>
      <c r="BL94" s="29">
        <f t="shared" si="83"/>
        <v>-0.4</v>
      </c>
      <c r="BM94" s="29"/>
      <c r="BN94" s="29"/>
      <c r="BO94" s="16"/>
    </row>
    <row r="95" spans="1:67" ht="12.75">
      <c r="A95" s="5">
        <v>74598.3</v>
      </c>
      <c r="B95" s="8">
        <f t="shared" si="67"/>
        <v>-74.648300000000006</v>
      </c>
      <c r="C95" s="8">
        <f t="shared" si="69"/>
        <v>0.32039999999999225</v>
      </c>
      <c r="D95" s="2">
        <v>-39.51</v>
      </c>
      <c r="G95" s="20">
        <f t="shared" si="70"/>
        <v>-6.7053658000001235</v>
      </c>
      <c r="H95" s="34">
        <f t="shared" si="71"/>
        <v>-6.6958181151028278</v>
      </c>
      <c r="I95" s="32">
        <f t="shared" si="61"/>
        <v>-34.49</v>
      </c>
      <c r="J95" s="32">
        <f t="shared" si="87"/>
        <v>-34.633333333333333</v>
      </c>
      <c r="K95" s="32">
        <f t="shared" si="88"/>
        <v>-34.820555555555558</v>
      </c>
      <c r="L95" s="32">
        <f t="shared" si="89"/>
        <v>-0.14333333333333087</v>
      </c>
      <c r="M95" s="64">
        <f t="shared" si="90"/>
        <v>-0.33055555555555571</v>
      </c>
      <c r="N95" s="21"/>
      <c r="O95" s="29">
        <f t="shared" si="85"/>
        <v>-0.15061654874521577</v>
      </c>
      <c r="P95" s="29">
        <f t="shared" si="84"/>
        <v>-1.5699999999999999E-2</v>
      </c>
      <c r="Q95" s="29">
        <f t="shared" si="62"/>
        <v>-0.9446492634912349</v>
      </c>
      <c r="R95" s="29">
        <f t="shared" si="86"/>
        <v>1.95E-2</v>
      </c>
      <c r="S95" s="44"/>
      <c r="T95" s="60"/>
      <c r="U95" s="37"/>
      <c r="V95" s="16"/>
      <c r="X95" s="42">
        <f t="shared" si="63"/>
        <v>-5.0968209273084817</v>
      </c>
      <c r="Y95" s="20">
        <f t="shared" si="72"/>
        <v>-7.1254639820003707</v>
      </c>
      <c r="Z95" s="34">
        <f t="shared" si="73"/>
        <v>-7.0968209273084817</v>
      </c>
      <c r="AA95" s="32">
        <f t="shared" si="78"/>
        <v>-35.063333333333333</v>
      </c>
      <c r="AB95" s="32">
        <f t="shared" si="91"/>
        <v>-34.843611111111109</v>
      </c>
      <c r="AC95" s="32">
        <f t="shared" si="95"/>
        <v>-34.682592592592592</v>
      </c>
      <c r="AD95" s="32">
        <f t="shared" si="96"/>
        <v>0.21972222222222371</v>
      </c>
      <c r="AE95" s="64">
        <f t="shared" si="97"/>
        <v>0.38074074074074105</v>
      </c>
      <c r="AF95" s="21"/>
      <c r="AG95" s="29">
        <f t="shared" si="64"/>
        <v>0.18460586370960272</v>
      </c>
      <c r="AH95" s="29">
        <f t="shared" si="81"/>
        <v>-5.8200000000000002E-2</v>
      </c>
      <c r="AI95" s="29"/>
      <c r="AJ95" s="29"/>
      <c r="AK95" s="29"/>
      <c r="AL95" s="16"/>
      <c r="AN95" s="42">
        <f t="shared" si="68"/>
        <v>-36.203178281925609</v>
      </c>
      <c r="AO95" s="20">
        <f t="shared" si="74"/>
        <v>-38.289107446001282</v>
      </c>
      <c r="AP95" s="20">
        <f t="shared" si="75"/>
        <v>-38.203178281925609</v>
      </c>
      <c r="AQ95" s="32">
        <f t="shared" si="100"/>
        <v>-37.15</v>
      </c>
      <c r="AR95" s="32">
        <f t="shared" si="92"/>
        <v>-37.340000000000003</v>
      </c>
      <c r="AS95" s="32">
        <f t="shared" si="98"/>
        <v>-38.729444444444439</v>
      </c>
      <c r="AT95" s="20">
        <f t="shared" si="94"/>
        <v>-1.389444444444436</v>
      </c>
      <c r="AU95" s="64">
        <f t="shared" si="99"/>
        <v>-1.5794444444444409</v>
      </c>
      <c r="AV95" s="21"/>
      <c r="AW95" s="29">
        <f t="shared" si="65"/>
        <v>-0.83532657035221913</v>
      </c>
      <c r="AX95" s="68">
        <f t="shared" si="82"/>
        <v>0.1145</v>
      </c>
      <c r="AY95" s="29"/>
      <c r="AZ95" s="29"/>
      <c r="BA95" s="16"/>
      <c r="BC95" s="20">
        <f t="shared" si="76"/>
        <v>-66.817589938003181</v>
      </c>
      <c r="BD95" s="20">
        <f t="shared" si="77"/>
        <v>-66.559802445776171</v>
      </c>
      <c r="BE95" s="32">
        <f t="shared" si="79"/>
        <v>-40.799999999999997</v>
      </c>
      <c r="BF95" s="32">
        <f t="shared" si="93"/>
        <v>-40.54666666666666</v>
      </c>
      <c r="BG95" s="32">
        <f t="shared" si="101"/>
        <v>-40.026111111111113</v>
      </c>
      <c r="BH95" s="32">
        <f t="shared" si="102"/>
        <v>0.25333333333333741</v>
      </c>
      <c r="BI95" s="20">
        <f t="shared" si="103"/>
        <v>0.77388888888888374</v>
      </c>
      <c r="BJ95" s="21"/>
      <c r="BK95" s="29">
        <f t="shared" si="66"/>
        <v>1.8033742909609844E-2</v>
      </c>
      <c r="BL95" s="29">
        <f t="shared" si="83"/>
        <v>-0.4</v>
      </c>
      <c r="BM95" s="29"/>
      <c r="BN95" s="29"/>
      <c r="BO95" s="16"/>
    </row>
    <row r="96" spans="1:67" ht="12.75">
      <c r="A96" s="5">
        <v>74278</v>
      </c>
      <c r="B96" s="8">
        <f t="shared" si="67"/>
        <v>-74.328000000000003</v>
      </c>
      <c r="C96" s="8">
        <f t="shared" si="69"/>
        <v>0.32030000000000314</v>
      </c>
      <c r="D96" s="2">
        <v>-38.89</v>
      </c>
      <c r="G96" s="20">
        <f t="shared" si="70"/>
        <v>-6.6862704302055302</v>
      </c>
      <c r="H96" s="34">
        <f t="shared" si="71"/>
        <v>-6.6767227453082345</v>
      </c>
      <c r="I96" s="32">
        <f t="shared" si="61"/>
        <v>-35.19</v>
      </c>
      <c r="J96" s="32">
        <f t="shared" si="87"/>
        <v>-34.886666666666663</v>
      </c>
      <c r="K96" s="32">
        <f t="shared" si="88"/>
        <v>-34.840555555555554</v>
      </c>
      <c r="L96" s="32">
        <f t="shared" si="89"/>
        <v>0.30333333333333456</v>
      </c>
      <c r="M96" s="64">
        <f t="shared" si="90"/>
        <v>0.349444444444444</v>
      </c>
      <c r="N96" s="21"/>
      <c r="O96" s="29">
        <f t="shared" si="85"/>
        <v>0.93145428495321447</v>
      </c>
      <c r="P96" s="29">
        <f t="shared" si="84"/>
        <v>-1.5699999999999999E-2</v>
      </c>
      <c r="Q96" s="29">
        <f t="shared" si="62"/>
        <v>-0.93453033442277766</v>
      </c>
      <c r="R96" s="29">
        <f t="shared" si="86"/>
        <v>1.95E-2</v>
      </c>
      <c r="S96" s="44"/>
      <c r="T96" s="60"/>
      <c r="U96" s="37"/>
      <c r="V96" s="16"/>
      <c r="X96" s="42">
        <f t="shared" si="63"/>
        <v>-5.0395348179247019</v>
      </c>
      <c r="Y96" s="20">
        <f t="shared" si="72"/>
        <v>-7.0681778726165909</v>
      </c>
      <c r="Z96" s="34">
        <f t="shared" si="73"/>
        <v>-7.0395348179247019</v>
      </c>
      <c r="AA96" s="32">
        <f t="shared" si="78"/>
        <v>-34.610000000000007</v>
      </c>
      <c r="AB96" s="32">
        <f t="shared" si="91"/>
        <v>-34.706111111111113</v>
      </c>
      <c r="AC96" s="32">
        <f t="shared" si="95"/>
        <v>-34.642592592592592</v>
      </c>
      <c r="AD96" s="32">
        <f t="shared" si="96"/>
        <v>-9.6111111111106595E-2</v>
      </c>
      <c r="AE96" s="64">
        <f t="shared" si="97"/>
        <v>-3.2592592592585845E-2</v>
      </c>
      <c r="AF96" s="21"/>
      <c r="AG96" s="29">
        <f t="shared" si="64"/>
        <v>-0.49032348821831478</v>
      </c>
      <c r="AH96" s="29">
        <f t="shared" si="81"/>
        <v>-5.8200000000000002E-2</v>
      </c>
      <c r="AI96" s="29"/>
      <c r="AJ96" s="29"/>
      <c r="AK96" s="29"/>
      <c r="AL96" s="16"/>
      <c r="AN96" s="42">
        <f t="shared" si="68"/>
        <v>-36.031319953774272</v>
      </c>
      <c r="AO96" s="20">
        <f t="shared" si="74"/>
        <v>-38.117249117849944</v>
      </c>
      <c r="AP96" s="20">
        <f t="shared" si="75"/>
        <v>-38.031319953774272</v>
      </c>
      <c r="AQ96" s="32">
        <f t="shared" si="100"/>
        <v>-37.56</v>
      </c>
      <c r="AR96" s="32">
        <f t="shared" si="92"/>
        <v>-37.373333333333335</v>
      </c>
      <c r="AS96" s="32">
        <f t="shared" si="98"/>
        <v>-38.374444444444435</v>
      </c>
      <c r="AT96" s="20">
        <f t="shared" si="94"/>
        <v>-1.0011111111111006</v>
      </c>
      <c r="AU96" s="64">
        <f t="shared" si="99"/>
        <v>-0.8144444444444332</v>
      </c>
      <c r="AV96" s="21"/>
      <c r="AW96" s="29">
        <f t="shared" si="65"/>
        <v>-0.99327237226360776</v>
      </c>
      <c r="AX96" s="68">
        <f t="shared" si="82"/>
        <v>0.1145</v>
      </c>
      <c r="AY96" s="29"/>
      <c r="AZ96" s="29"/>
      <c r="BA96" s="16"/>
      <c r="BC96" s="20">
        <f t="shared" si="76"/>
        <v>-66.302014953549161</v>
      </c>
      <c r="BD96" s="20">
        <f t="shared" si="77"/>
        <v>-66.044227461322151</v>
      </c>
      <c r="BE96" s="32">
        <f t="shared" si="79"/>
        <v>-42.46</v>
      </c>
      <c r="BF96" s="32">
        <f t="shared" si="93"/>
        <v>-41.23833333333333</v>
      </c>
      <c r="BG96" s="32">
        <f t="shared" si="101"/>
        <v>-40.293888888888894</v>
      </c>
      <c r="BH96" s="32">
        <f t="shared" si="102"/>
        <v>1.2216666666666711</v>
      </c>
      <c r="BI96" s="20">
        <f t="shared" si="103"/>
        <v>2.1661111111111069</v>
      </c>
      <c r="BJ96" s="21"/>
      <c r="BK96" s="29">
        <f t="shared" si="66"/>
        <v>-0.62886843027239103</v>
      </c>
      <c r="BL96" s="29">
        <f t="shared" si="83"/>
        <v>-0.4</v>
      </c>
      <c r="BM96" s="29"/>
      <c r="BN96" s="29"/>
      <c r="BO96" s="16"/>
    </row>
    <row r="97" spans="1:67" ht="12.75">
      <c r="A97" s="5">
        <v>73950.7</v>
      </c>
      <c r="B97" s="8">
        <f t="shared" si="67"/>
        <v>-74.000699999999995</v>
      </c>
      <c r="C97" s="8">
        <f t="shared" si="69"/>
        <v>0.32730000000000814</v>
      </c>
      <c r="D97" s="2">
        <v>-39.86</v>
      </c>
      <c r="G97" s="20">
        <f t="shared" si="70"/>
        <v>-6.667175060410937</v>
      </c>
      <c r="H97" s="34">
        <f t="shared" si="71"/>
        <v>-6.6576273755136413</v>
      </c>
      <c r="I97" s="32">
        <f t="shared" si="61"/>
        <v>-34.979999999999997</v>
      </c>
      <c r="J97" s="32">
        <f t="shared" si="87"/>
        <v>-34.918333333333329</v>
      </c>
      <c r="K97" s="32">
        <f t="shared" si="88"/>
        <v>-34.856111111111119</v>
      </c>
      <c r="L97" s="32">
        <f t="shared" si="89"/>
        <v>6.1666666666667425E-2</v>
      </c>
      <c r="M97" s="64">
        <f t="shared" si="90"/>
        <v>0.12388888888887806</v>
      </c>
      <c r="N97" s="21"/>
      <c r="O97" s="29">
        <f t="shared" si="85"/>
        <v>-0.78083773620792596</v>
      </c>
      <c r="P97" s="29">
        <f t="shared" si="84"/>
        <v>-1.5699999999999999E-2</v>
      </c>
      <c r="Q97" s="29">
        <f t="shared" si="62"/>
        <v>-0.48713427573015189</v>
      </c>
      <c r="R97" s="29">
        <f t="shared" si="86"/>
        <v>1.95E-2</v>
      </c>
      <c r="S97" s="44"/>
      <c r="T97" s="60"/>
      <c r="U97" s="37"/>
      <c r="V97" s="16"/>
      <c r="X97" s="42">
        <f t="shared" si="63"/>
        <v>-4.9822487085409222</v>
      </c>
      <c r="Y97" s="20">
        <f t="shared" si="72"/>
        <v>-7.0108917632328112</v>
      </c>
      <c r="Z97" s="34">
        <f t="shared" si="73"/>
        <v>-6.9822487085409222</v>
      </c>
      <c r="AA97" s="32">
        <f t="shared" si="78"/>
        <v>-34.445</v>
      </c>
      <c r="AB97" s="32">
        <f t="shared" si="91"/>
        <v>-34.522777777777776</v>
      </c>
      <c r="AC97" s="32">
        <f t="shared" si="95"/>
        <v>-34.632037037037037</v>
      </c>
      <c r="AD97" s="32">
        <f t="shared" si="96"/>
        <v>-7.7777777777775725E-2</v>
      </c>
      <c r="AE97" s="64">
        <f t="shared" si="97"/>
        <v>-0.18703703703703667</v>
      </c>
      <c r="AF97" s="21"/>
      <c r="AG97" s="29">
        <f t="shared" si="64"/>
        <v>-0.93582503067031064</v>
      </c>
      <c r="AH97" s="29">
        <f t="shared" si="81"/>
        <v>-5.8200000000000002E-2</v>
      </c>
      <c r="AI97" s="29"/>
      <c r="AJ97" s="29"/>
      <c r="AK97" s="29"/>
      <c r="AL97" s="16"/>
      <c r="AN97" s="42">
        <f t="shared" si="68"/>
        <v>-35.859461625622934</v>
      </c>
      <c r="AO97" s="20">
        <f t="shared" si="74"/>
        <v>-37.945390789698607</v>
      </c>
      <c r="AP97" s="20">
        <f t="shared" si="75"/>
        <v>-37.859461625622934</v>
      </c>
      <c r="AQ97" s="32">
        <f t="shared" si="100"/>
        <v>-37.409999999999997</v>
      </c>
      <c r="AR97" s="32">
        <f t="shared" si="92"/>
        <v>-37.5</v>
      </c>
      <c r="AS97" s="32">
        <f t="shared" si="98"/>
        <v>-38.011111111111113</v>
      </c>
      <c r="AT97" s="20">
        <f t="shared" si="94"/>
        <v>-0.51111111111111285</v>
      </c>
      <c r="AU97" s="64">
        <f t="shared" si="99"/>
        <v>-0.60111111111111626</v>
      </c>
      <c r="AV97" s="21"/>
      <c r="AW97" s="29">
        <f t="shared" si="65"/>
        <v>-0.68645499220008344</v>
      </c>
      <c r="AX97" s="68">
        <f t="shared" si="82"/>
        <v>0.1145</v>
      </c>
      <c r="AY97" s="29"/>
      <c r="AZ97" s="29"/>
      <c r="BA97" s="16"/>
      <c r="BC97" s="20">
        <f t="shared" si="76"/>
        <v>-65.786439969095142</v>
      </c>
      <c r="BD97" s="20">
        <f t="shared" si="77"/>
        <v>-65.528652476868132</v>
      </c>
      <c r="BE97" s="32">
        <f t="shared" si="79"/>
        <v>-40.454999999999998</v>
      </c>
      <c r="BF97" s="32">
        <f t="shared" si="93"/>
        <v>-41.596666666666664</v>
      </c>
      <c r="BG97" s="32">
        <f t="shared" si="101"/>
        <v>-40.744444444444447</v>
      </c>
      <c r="BH97" s="32">
        <f t="shared" si="102"/>
        <v>-1.1416666666666657</v>
      </c>
      <c r="BI97" s="20">
        <f t="shared" si="103"/>
        <v>-0.28944444444444883</v>
      </c>
      <c r="BJ97" s="21"/>
      <c r="BK97" s="29">
        <f t="shared" si="66"/>
        <v>-0.98151607583585254</v>
      </c>
      <c r="BL97" s="29">
        <f t="shared" si="83"/>
        <v>-0.4</v>
      </c>
      <c r="BM97" s="29"/>
      <c r="BN97" s="29"/>
      <c r="BO97" s="16"/>
    </row>
    <row r="98" spans="1:67" ht="12.75">
      <c r="A98" s="5">
        <v>73623.3</v>
      </c>
      <c r="B98" s="8">
        <f t="shared" si="67"/>
        <v>-73.673299999999998</v>
      </c>
      <c r="C98" s="8">
        <f t="shared" si="69"/>
        <v>0.32739999999999725</v>
      </c>
      <c r="D98" s="2">
        <v>-42.05</v>
      </c>
      <c r="G98" s="20">
        <f t="shared" si="70"/>
        <v>-6.6480796906163437</v>
      </c>
      <c r="H98" s="34">
        <f t="shared" si="71"/>
        <v>-6.638532005719048</v>
      </c>
      <c r="I98" s="32">
        <f t="shared" si="61"/>
        <v>-34.585000000000001</v>
      </c>
      <c r="J98" s="32">
        <f t="shared" si="87"/>
        <v>-35.001666666666665</v>
      </c>
      <c r="K98" s="32">
        <f t="shared" si="88"/>
        <v>-34.868333333333332</v>
      </c>
      <c r="L98" s="32">
        <f t="shared" si="89"/>
        <v>-0.4166666666666643</v>
      </c>
      <c r="M98" s="64">
        <f t="shared" si="90"/>
        <v>-0.28333333333333144</v>
      </c>
      <c r="N98" s="21"/>
      <c r="O98" s="29">
        <f t="shared" si="85"/>
        <v>-0.15061654874523708</v>
      </c>
      <c r="P98" s="29">
        <f t="shared" si="84"/>
        <v>-1.5699999999999999E-2</v>
      </c>
      <c r="Q98" s="29">
        <f t="shared" si="62"/>
        <v>0.18819732447105439</v>
      </c>
      <c r="R98" s="29">
        <f t="shared" si="86"/>
        <v>1.95E-2</v>
      </c>
      <c r="S98" s="44"/>
      <c r="T98" s="60"/>
      <c r="U98" s="37"/>
      <c r="V98" s="16"/>
      <c r="X98" s="42">
        <f t="shared" si="63"/>
        <v>-4.9249625991571424</v>
      </c>
      <c r="Y98" s="20">
        <f t="shared" si="72"/>
        <v>-6.9536056538490314</v>
      </c>
      <c r="Z98" s="34">
        <f t="shared" si="73"/>
        <v>-6.9249625991571424</v>
      </c>
      <c r="AA98" s="32">
        <f t="shared" si="78"/>
        <v>-34.513333333333328</v>
      </c>
      <c r="AB98" s="32">
        <f t="shared" si="91"/>
        <v>-34.316944444444438</v>
      </c>
      <c r="AC98" s="32">
        <f t="shared" si="95"/>
        <v>-34.600925925925921</v>
      </c>
      <c r="AD98" s="32">
        <f t="shared" si="96"/>
        <v>0.19638888888889028</v>
      </c>
      <c r="AE98" s="64">
        <f t="shared" si="97"/>
        <v>-8.7592592592592666E-2</v>
      </c>
      <c r="AF98" s="21"/>
      <c r="AG98" s="29">
        <f t="shared" si="64"/>
        <v>-0.94344364073496356</v>
      </c>
      <c r="AH98" s="29">
        <f t="shared" si="81"/>
        <v>-5.8200000000000002E-2</v>
      </c>
      <c r="AI98" s="29"/>
      <c r="AJ98" s="29"/>
      <c r="AK98" s="29"/>
      <c r="AL98" s="16"/>
      <c r="AN98" s="42">
        <f t="shared" si="68"/>
        <v>-35.687603297471597</v>
      </c>
      <c r="AO98" s="20">
        <f t="shared" si="74"/>
        <v>-37.773532461547269</v>
      </c>
      <c r="AP98" s="20">
        <f t="shared" si="75"/>
        <v>-37.687603297471597</v>
      </c>
      <c r="AQ98" s="32">
        <f t="shared" si="100"/>
        <v>-37.53</v>
      </c>
      <c r="AR98" s="32">
        <f t="shared" si="92"/>
        <v>-37.616666666666667</v>
      </c>
      <c r="AS98" s="32">
        <f t="shared" si="98"/>
        <v>-37.74111111111111</v>
      </c>
      <c r="AT98" s="20">
        <f t="shared" si="94"/>
        <v>-0.12444444444444258</v>
      </c>
      <c r="AU98" s="64">
        <f t="shared" si="99"/>
        <v>-0.21111111111110858</v>
      </c>
      <c r="AV98" s="21"/>
      <c r="AW98" s="29">
        <f t="shared" si="65"/>
        <v>-5.8437692188687738E-2</v>
      </c>
      <c r="AX98" s="68">
        <f t="shared" si="82"/>
        <v>0.1145</v>
      </c>
      <c r="AY98" s="29"/>
      <c r="AZ98" s="29"/>
      <c r="BA98" s="16"/>
      <c r="BC98" s="20">
        <f t="shared" si="76"/>
        <v>-65.270864984641122</v>
      </c>
      <c r="BD98" s="62">
        <f t="shared" si="77"/>
        <v>-65.013077492414112</v>
      </c>
      <c r="BE98" s="32">
        <f t="shared" si="79"/>
        <v>-41.875</v>
      </c>
      <c r="BF98" s="32">
        <f t="shared" si="93"/>
        <v>-41.543333333333329</v>
      </c>
      <c r="BG98" s="32">
        <f t="shared" si="101"/>
        <v>-41.185555555555553</v>
      </c>
      <c r="BH98" s="32">
        <f t="shared" si="102"/>
        <v>0.33166666666667055</v>
      </c>
      <c r="BI98" s="64">
        <f t="shared" si="103"/>
        <v>0.68944444444444741</v>
      </c>
      <c r="BJ98" s="21"/>
      <c r="BK98" s="29">
        <f t="shared" si="66"/>
        <v>-0.87490144117960644</v>
      </c>
      <c r="BL98" s="29">
        <f t="shared" si="83"/>
        <v>-0.4</v>
      </c>
      <c r="BM98" s="29"/>
      <c r="BN98" s="29"/>
      <c r="BO98" s="16"/>
    </row>
    <row r="99" spans="1:67" ht="12.75">
      <c r="A99" s="5">
        <v>73296</v>
      </c>
      <c r="B99" s="8">
        <f t="shared" si="67"/>
        <v>-73.346000000000004</v>
      </c>
      <c r="C99" s="8">
        <f t="shared" si="69"/>
        <v>0.32729999999999393</v>
      </c>
      <c r="D99" s="2">
        <v>-41.91</v>
      </c>
      <c r="G99" s="20">
        <f t="shared" si="70"/>
        <v>-6.6289843208217505</v>
      </c>
      <c r="H99" s="34">
        <f t="shared" si="71"/>
        <v>-6.6194366359244547</v>
      </c>
      <c r="I99" s="32">
        <f t="shared" si="61"/>
        <v>-35.44</v>
      </c>
      <c r="J99" s="32">
        <f t="shared" si="87"/>
        <v>-35.011666666666663</v>
      </c>
      <c r="K99" s="32">
        <f t="shared" si="88"/>
        <v>-34.916111111111114</v>
      </c>
      <c r="L99" s="32">
        <f t="shared" si="89"/>
        <v>0.42833333333333456</v>
      </c>
      <c r="M99" s="64">
        <f t="shared" si="90"/>
        <v>0.52388888888888374</v>
      </c>
      <c r="N99" s="21"/>
      <c r="O99" s="29">
        <f t="shared" si="85"/>
        <v>0.93145428495322236</v>
      </c>
      <c r="P99" s="29">
        <f t="shared" si="84"/>
        <v>-1.5699999999999999E-2</v>
      </c>
      <c r="Q99" s="29">
        <f t="shared" si="62"/>
        <v>0.77546930497196964</v>
      </c>
      <c r="R99" s="29">
        <f t="shared" si="86"/>
        <v>1.95E-2</v>
      </c>
      <c r="S99" s="44"/>
      <c r="T99" s="60"/>
      <c r="U99" s="37"/>
      <c r="V99" s="16"/>
      <c r="X99" s="42">
        <f t="shared" si="63"/>
        <v>-4.8676764897733626</v>
      </c>
      <c r="Y99" s="20">
        <f t="shared" si="72"/>
        <v>-6.8963195444652516</v>
      </c>
      <c r="Z99" s="34">
        <f t="shared" si="73"/>
        <v>-6.8676764897733626</v>
      </c>
      <c r="AA99" s="32">
        <f t="shared" si="78"/>
        <v>-33.9925</v>
      </c>
      <c r="AB99" s="32">
        <f t="shared" si="91"/>
        <v>-34.30972222222222</v>
      </c>
      <c r="AC99" s="32">
        <f t="shared" si="95"/>
        <v>-34.605370370370366</v>
      </c>
      <c r="AD99" s="32">
        <f t="shared" si="96"/>
        <v>-0.3172222222222203</v>
      </c>
      <c r="AE99" s="64">
        <f t="shared" si="97"/>
        <v>-0.6128703703703664</v>
      </c>
      <c r="AF99" s="21"/>
      <c r="AG99" s="29">
        <f t="shared" si="64"/>
        <v>-0.50961448609159077</v>
      </c>
      <c r="AH99" s="29">
        <f t="shared" si="81"/>
        <v>-5.8200000000000002E-2</v>
      </c>
      <c r="AI99" s="29"/>
      <c r="AJ99" s="29"/>
      <c r="AK99" s="29"/>
      <c r="AL99" s="16"/>
      <c r="AN99" s="42">
        <f t="shared" si="68"/>
        <v>-35.515744969320259</v>
      </c>
      <c r="AO99" s="20">
        <f t="shared" si="74"/>
        <v>-37.601674133395932</v>
      </c>
      <c r="AP99" s="20">
        <f t="shared" si="75"/>
        <v>-37.515744969320259</v>
      </c>
      <c r="AQ99" s="32">
        <f t="shared" si="100"/>
        <v>-37.909999999999997</v>
      </c>
      <c r="AR99" s="32">
        <f t="shared" si="92"/>
        <v>-37.871666666666663</v>
      </c>
      <c r="AS99" s="32">
        <f t="shared" si="98"/>
        <v>-37.909444444444446</v>
      </c>
      <c r="AT99" s="20">
        <f t="shared" si="94"/>
        <v>-3.7777777777783683E-2</v>
      </c>
      <c r="AU99" s="64">
        <f t="shared" si="99"/>
        <v>5.5555555555031333E-4</v>
      </c>
      <c r="AV99" s="21"/>
      <c r="AW99" s="29">
        <f t="shared" si="65"/>
        <v>0.59692325346037856</v>
      </c>
      <c r="AX99" s="68">
        <f t="shared" si="82"/>
        <v>0.1145</v>
      </c>
      <c r="AY99" s="29"/>
      <c r="AZ99" s="29"/>
      <c r="BA99" s="16"/>
      <c r="BC99" s="20">
        <f t="shared" si="76"/>
        <v>-64.755290000187102</v>
      </c>
      <c r="BD99" s="20">
        <f t="shared" si="77"/>
        <v>-64.497502507960093</v>
      </c>
      <c r="BE99" s="32">
        <f t="shared" si="79"/>
        <v>-42.3</v>
      </c>
      <c r="BF99" s="32">
        <f t="shared" si="93"/>
        <v>-41.889999999999993</v>
      </c>
      <c r="BG99" s="32">
        <f t="shared" si="101"/>
        <v>-41.49777777777777</v>
      </c>
      <c r="BH99" s="32">
        <f t="shared" si="102"/>
        <v>0.41000000000000369</v>
      </c>
      <c r="BI99" s="64">
        <f t="shared" si="103"/>
        <v>0.80222222222222683</v>
      </c>
      <c r="BJ99" s="21"/>
      <c r="BK99" s="29">
        <f t="shared" si="66"/>
        <v>-0.35891069874898363</v>
      </c>
      <c r="BL99" s="29">
        <f t="shared" si="83"/>
        <v>-0.4</v>
      </c>
      <c r="BM99" s="29"/>
      <c r="BN99" s="29"/>
      <c r="BO99" s="16"/>
    </row>
    <row r="100" spans="1:67" ht="12.75">
      <c r="A100" s="5">
        <v>73023.3</v>
      </c>
      <c r="B100" s="8">
        <f t="shared" si="67"/>
        <v>-73.073300000000003</v>
      </c>
      <c r="C100" s="8">
        <f t="shared" si="69"/>
        <v>0.27270000000000039</v>
      </c>
      <c r="D100" s="2">
        <v>-40.799999999999997</v>
      </c>
      <c r="G100" s="20">
        <f t="shared" si="70"/>
        <v>-6.6098889510271572</v>
      </c>
      <c r="H100" s="34">
        <f t="shared" si="71"/>
        <v>-6.6003412661298615</v>
      </c>
      <c r="I100" s="32">
        <f t="shared" si="61"/>
        <v>-35.01</v>
      </c>
      <c r="J100" s="32">
        <f t="shared" si="87"/>
        <v>-35.079999999999991</v>
      </c>
      <c r="K100" s="32">
        <f t="shared" si="88"/>
        <v>-34.940555555555555</v>
      </c>
      <c r="L100" s="32">
        <f t="shared" si="89"/>
        <v>-6.9999999999993179E-2</v>
      </c>
      <c r="M100" s="64">
        <f t="shared" si="90"/>
        <v>6.9444444444442865E-2</v>
      </c>
      <c r="N100" s="21"/>
      <c r="O100" s="29">
        <f t="shared" si="85"/>
        <v>-0.78083773620798358</v>
      </c>
      <c r="P100" s="29">
        <f t="shared" si="84"/>
        <v>-1.5699999999999999E-2</v>
      </c>
      <c r="Q100" s="29">
        <f t="shared" si="62"/>
        <v>0.99989057929515945</v>
      </c>
      <c r="R100" s="29">
        <f t="shared" si="86"/>
        <v>1.95E-2</v>
      </c>
      <c r="S100" s="44"/>
      <c r="T100" s="60"/>
      <c r="U100" s="37"/>
      <c r="V100" s="16"/>
      <c r="X100" s="42">
        <f t="shared" si="63"/>
        <v>-4.8103903803895829</v>
      </c>
      <c r="Y100" s="20">
        <f t="shared" si="72"/>
        <v>-6.8390334350814719</v>
      </c>
      <c r="Z100" s="34">
        <f t="shared" si="73"/>
        <v>-6.8103903803895829</v>
      </c>
      <c r="AA100" s="32">
        <f t="shared" si="78"/>
        <v>-34.423333333333332</v>
      </c>
      <c r="AB100" s="32">
        <f t="shared" si="91"/>
        <v>-34.42861111111111</v>
      </c>
      <c r="AC100" s="32">
        <f t="shared" si="95"/>
        <v>-34.594999999999999</v>
      </c>
      <c r="AD100" s="32">
        <f t="shared" si="96"/>
        <v>-5.2777777777777146E-3</v>
      </c>
      <c r="AE100" s="64">
        <f t="shared" si="97"/>
        <v>-0.17166666666666686</v>
      </c>
      <c r="AF100" s="21"/>
      <c r="AG100" s="29">
        <f t="shared" si="64"/>
        <v>0.1626689503281506</v>
      </c>
      <c r="AH100" s="29">
        <f t="shared" si="81"/>
        <v>-5.8200000000000002E-2</v>
      </c>
      <c r="AI100" s="29"/>
      <c r="AJ100" s="29"/>
      <c r="AK100" s="29"/>
      <c r="AL100" s="16"/>
      <c r="AN100" s="42">
        <f t="shared" si="68"/>
        <v>-35.343886641168922</v>
      </c>
      <c r="AO100" s="20">
        <f t="shared" si="74"/>
        <v>-37.429815805244594</v>
      </c>
      <c r="AP100" s="20">
        <f t="shared" si="75"/>
        <v>-37.343886641168922</v>
      </c>
      <c r="AQ100" s="32">
        <f t="shared" si="100"/>
        <v>-38.174999999999997</v>
      </c>
      <c r="AR100" s="32">
        <f t="shared" si="92"/>
        <v>-38.051666666666669</v>
      </c>
      <c r="AS100" s="32">
        <f t="shared" si="98"/>
        <v>-38.267222222222216</v>
      </c>
      <c r="AT100" s="20">
        <f t="shared" si="94"/>
        <v>-0.21555555555554662</v>
      </c>
      <c r="AU100" s="64">
        <f t="shared" si="99"/>
        <v>-9.2222222222218875E-2</v>
      </c>
      <c r="AV100" s="21"/>
      <c r="AW100" s="29">
        <f t="shared" si="65"/>
        <v>0.9729771747523478</v>
      </c>
      <c r="AX100" s="68">
        <f t="shared" si="82"/>
        <v>0.1145</v>
      </c>
      <c r="AY100" s="29"/>
      <c r="AZ100" s="29"/>
      <c r="BA100" s="16"/>
      <c r="BC100" s="20">
        <f t="shared" si="76"/>
        <v>-64.239715015733083</v>
      </c>
      <c r="BD100" s="20">
        <f t="shared" si="77"/>
        <v>-63.981927523506073</v>
      </c>
      <c r="BE100" s="32">
        <f t="shared" si="79"/>
        <v>-41.494999999999997</v>
      </c>
      <c r="BF100" s="32">
        <f t="shared" si="93"/>
        <v>-41.648333333333333</v>
      </c>
      <c r="BG100" s="32">
        <f t="shared" si="101"/>
        <v>-41.401851851851852</v>
      </c>
      <c r="BH100" s="32">
        <f t="shared" si="102"/>
        <v>-0.15333333333333599</v>
      </c>
      <c r="BI100" s="64">
        <f t="shared" si="103"/>
        <v>9.3148148148145538E-2</v>
      </c>
      <c r="BJ100" s="21"/>
      <c r="BK100" s="29">
        <f t="shared" si="66"/>
        <v>0.32501834847438227</v>
      </c>
      <c r="BL100" s="29">
        <f t="shared" si="83"/>
        <v>-0.4</v>
      </c>
      <c r="BM100" s="29"/>
      <c r="BN100" s="29"/>
      <c r="BO100" s="16"/>
    </row>
    <row r="101" spans="1:67" ht="12.75">
      <c r="A101" s="5">
        <v>72750.7</v>
      </c>
      <c r="B101" s="8">
        <f t="shared" si="67"/>
        <v>-72.800699999999992</v>
      </c>
      <c r="C101" s="8">
        <f t="shared" si="69"/>
        <v>0.27260000000001128</v>
      </c>
      <c r="D101" s="2">
        <v>-36.64</v>
      </c>
      <c r="G101" s="20">
        <f t="shared" si="70"/>
        <v>-6.590793581232564</v>
      </c>
      <c r="H101" s="34">
        <f t="shared" si="71"/>
        <v>-6.5812458963352682</v>
      </c>
      <c r="I101" s="32">
        <f t="shared" si="61"/>
        <v>-34.79</v>
      </c>
      <c r="J101" s="32">
        <f t="shared" si="87"/>
        <v>-34.97</v>
      </c>
      <c r="K101" s="32">
        <f t="shared" si="88"/>
        <v>-34.886111111111106</v>
      </c>
      <c r="L101" s="32">
        <f t="shared" si="89"/>
        <v>-0.17999999999999972</v>
      </c>
      <c r="M101" s="64">
        <f t="shared" si="90"/>
        <v>-9.6111111111106595E-2</v>
      </c>
      <c r="N101" s="21"/>
      <c r="O101" s="29">
        <f t="shared" si="85"/>
        <v>-0.15061654874514599</v>
      </c>
      <c r="P101" s="29">
        <f t="shared" si="84"/>
        <v>-1.5699999999999999E-2</v>
      </c>
      <c r="Q101" s="29">
        <f t="shared" si="62"/>
        <v>0.75645193902017671</v>
      </c>
      <c r="R101" s="29">
        <f t="shared" si="86"/>
        <v>1.95E-2</v>
      </c>
      <c r="S101" s="44"/>
      <c r="T101" s="60"/>
      <c r="U101" s="37"/>
      <c r="V101" s="16"/>
      <c r="X101" s="42">
        <f t="shared" si="63"/>
        <v>-4.7531042710058031</v>
      </c>
      <c r="Y101" s="20">
        <f t="shared" si="72"/>
        <v>-6.7817473256976921</v>
      </c>
      <c r="Z101" s="34">
        <f t="shared" si="73"/>
        <v>-6.7531042710058031</v>
      </c>
      <c r="AA101" s="32">
        <f t="shared" si="78"/>
        <v>-34.869999999999997</v>
      </c>
      <c r="AB101" s="32">
        <f t="shared" si="91"/>
        <v>-34.642222222222216</v>
      </c>
      <c r="AC101" s="32">
        <f t="shared" si="95"/>
        <v>-34.602499999999999</v>
      </c>
      <c r="AD101" s="32">
        <f t="shared" si="96"/>
        <v>0.22777777777778141</v>
      </c>
      <c r="AE101" s="64">
        <f t="shared" si="97"/>
        <v>0.26749999999999829</v>
      </c>
      <c r="AF101" s="21"/>
      <c r="AG101" s="29">
        <f t="shared" si="64"/>
        <v>0.75883777702536614</v>
      </c>
      <c r="AH101" s="29">
        <f t="shared" si="81"/>
        <v>-5.8200000000000002E-2</v>
      </c>
      <c r="AI101" s="29"/>
      <c r="AJ101" s="29"/>
      <c r="AK101" s="29"/>
      <c r="AL101" s="16"/>
      <c r="AN101" s="42">
        <f t="shared" si="68"/>
        <v>-35.172028313017584</v>
      </c>
      <c r="AO101" s="20">
        <f t="shared" si="74"/>
        <v>-37.257957477093257</v>
      </c>
      <c r="AP101" s="20">
        <f t="shared" si="75"/>
        <v>-37.172028313017584</v>
      </c>
      <c r="AQ101" s="32">
        <f t="shared" si="100"/>
        <v>-38.07</v>
      </c>
      <c r="AR101" s="32">
        <f t="shared" si="92"/>
        <v>-38.266666666666673</v>
      </c>
      <c r="AS101" s="32">
        <f t="shared" si="98"/>
        <v>-38.514444444444443</v>
      </c>
      <c r="AT101" s="20">
        <f t="shared" si="94"/>
        <v>-0.24777777777777032</v>
      </c>
      <c r="AU101" s="64">
        <f t="shared" si="99"/>
        <v>-0.44444444444444287</v>
      </c>
      <c r="AV101" s="21"/>
      <c r="AW101" s="29">
        <f t="shared" si="65"/>
        <v>0.89376426254090513</v>
      </c>
      <c r="AX101" s="68">
        <f t="shared" si="82"/>
        <v>0.1145</v>
      </c>
      <c r="AY101" s="29"/>
      <c r="AZ101" s="29"/>
      <c r="BA101" s="16"/>
      <c r="BC101" s="20">
        <f t="shared" si="76"/>
        <v>-63.724140031279063</v>
      </c>
      <c r="BD101" s="20">
        <f t="shared" si="77"/>
        <v>-63.466352539052053</v>
      </c>
      <c r="BE101" s="32">
        <f t="shared" si="79"/>
        <v>-41.150000000000006</v>
      </c>
      <c r="BF101" s="32">
        <f t="shared" si="93"/>
        <v>-41.466666666666669</v>
      </c>
      <c r="BG101" s="32">
        <f t="shared" si="101"/>
        <v>-41.24074074074074</v>
      </c>
      <c r="BH101" s="32">
        <f t="shared" si="102"/>
        <v>-0.31666666666666288</v>
      </c>
      <c r="BI101" s="64">
        <f t="shared" si="103"/>
        <v>-9.0740740740734793E-2</v>
      </c>
      <c r="BJ101" s="21"/>
      <c r="BK101" s="29">
        <f t="shared" si="66"/>
        <v>0.85686769827000753</v>
      </c>
      <c r="BL101" s="29">
        <f t="shared" si="83"/>
        <v>-0.4</v>
      </c>
      <c r="BM101" s="29"/>
      <c r="BN101" s="29"/>
      <c r="BO101" s="16"/>
    </row>
    <row r="102" spans="1:67" ht="12.75">
      <c r="A102" s="5">
        <v>72478</v>
      </c>
      <c r="B102" s="8">
        <f t="shared" si="67"/>
        <v>-72.528000000000006</v>
      </c>
      <c r="C102" s="8">
        <f t="shared" si="69"/>
        <v>0.27269999999998618</v>
      </c>
      <c r="D102" s="2">
        <v>-36.83</v>
      </c>
      <c r="G102" s="20">
        <f t="shared" si="70"/>
        <v>-6.5716982114379707</v>
      </c>
      <c r="H102" s="34">
        <f t="shared" si="71"/>
        <v>-6.562150526540675</v>
      </c>
      <c r="I102" s="32">
        <f t="shared" si="61"/>
        <v>-35.11</v>
      </c>
      <c r="J102" s="32">
        <f t="shared" si="87"/>
        <v>-34.85</v>
      </c>
      <c r="K102" s="32">
        <f t="shared" si="88"/>
        <v>-34.902777777777779</v>
      </c>
      <c r="L102" s="32">
        <f t="shared" si="89"/>
        <v>0.25999999999999801</v>
      </c>
      <c r="M102" s="64">
        <f t="shared" si="90"/>
        <v>0.20722222222222086</v>
      </c>
      <c r="N102" s="21"/>
      <c r="O102" s="29">
        <f t="shared" si="85"/>
        <v>0.93145428495318883</v>
      </c>
      <c r="P102" s="29">
        <f t="shared" si="84"/>
        <v>-1.5699999999999999E-2</v>
      </c>
      <c r="Q102" s="29">
        <f t="shared" si="62"/>
        <v>0.15906102945079231</v>
      </c>
      <c r="R102" s="29">
        <f t="shared" si="86"/>
        <v>1.95E-2</v>
      </c>
      <c r="S102" s="44"/>
      <c r="T102" s="60"/>
      <c r="U102" s="37"/>
      <c r="V102" s="16"/>
      <c r="X102" s="42">
        <f t="shared" si="63"/>
        <v>-4.6958181616220234</v>
      </c>
      <c r="Y102" s="20">
        <f t="shared" si="72"/>
        <v>-6.7244612163139124</v>
      </c>
      <c r="Z102" s="34">
        <f t="shared" si="73"/>
        <v>-6.6958181616220234</v>
      </c>
      <c r="AA102" s="32">
        <f t="shared" si="78"/>
        <v>-34.633333333333333</v>
      </c>
      <c r="AB102" s="32">
        <f t="shared" si="91"/>
        <v>-34.800277777777772</v>
      </c>
      <c r="AC102" s="32">
        <f t="shared" si="95"/>
        <v>-34.641666666666666</v>
      </c>
      <c r="AD102" s="32">
        <f t="shared" si="96"/>
        <v>-0.16694444444443945</v>
      </c>
      <c r="AE102" s="64">
        <f t="shared" si="97"/>
        <v>-8.3333333333328596E-3</v>
      </c>
      <c r="AF102" s="21"/>
      <c r="AG102" s="29">
        <f t="shared" si="64"/>
        <v>0.99993797430991582</v>
      </c>
      <c r="AH102" s="29">
        <f t="shared" si="81"/>
        <v>-5.8200000000000002E-2</v>
      </c>
      <c r="AI102" s="29"/>
      <c r="AJ102" s="29"/>
      <c r="AK102" s="29"/>
      <c r="AL102" s="16"/>
      <c r="AN102" s="42">
        <f t="shared" si="68"/>
        <v>-35.000169984866247</v>
      </c>
      <c r="AO102" s="20">
        <f t="shared" si="74"/>
        <v>-37.086099148941919</v>
      </c>
      <c r="AP102" s="20">
        <f t="shared" si="75"/>
        <v>-37.000169984866247</v>
      </c>
      <c r="AQ102" s="32">
        <f t="shared" si="100"/>
        <v>-38.555</v>
      </c>
      <c r="AR102" s="32">
        <f t="shared" si="92"/>
        <v>-38.483333333333334</v>
      </c>
      <c r="AS102" s="32">
        <f t="shared" si="98"/>
        <v>-38.757777777777783</v>
      </c>
      <c r="AT102" s="20">
        <f t="shared" si="94"/>
        <v>-0.27444444444444827</v>
      </c>
      <c r="AU102" s="64">
        <f t="shared" si="99"/>
        <v>-0.20277777777778283</v>
      </c>
      <c r="AV102" s="21"/>
      <c r="AW102" s="29">
        <f t="shared" si="65"/>
        <v>0.39634911880324647</v>
      </c>
      <c r="AX102" s="68">
        <f t="shared" si="82"/>
        <v>0.1145</v>
      </c>
      <c r="AY102" s="29"/>
      <c r="AZ102" s="29"/>
      <c r="BA102" s="16"/>
      <c r="BC102" s="20">
        <f t="shared" si="76"/>
        <v>-63.208565046825044</v>
      </c>
      <c r="BD102" s="20">
        <f t="shared" si="77"/>
        <v>-62.950777554598034</v>
      </c>
      <c r="BE102" s="32">
        <f t="shared" si="79"/>
        <v>-41.755000000000003</v>
      </c>
      <c r="BF102" s="32">
        <f t="shared" si="93"/>
        <v>-41.365000000000002</v>
      </c>
      <c r="BG102" s="32">
        <f t="shared" si="101"/>
        <v>-41.364074074074068</v>
      </c>
      <c r="BH102" s="32">
        <f t="shared" si="102"/>
        <v>0.39000000000000057</v>
      </c>
      <c r="BI102" s="64">
        <f t="shared" si="103"/>
        <v>0.39092592592593434</v>
      </c>
      <c r="BJ102" s="21"/>
      <c r="BK102" s="29">
        <f t="shared" si="66"/>
        <v>0.98777912902137976</v>
      </c>
      <c r="BL102" s="29">
        <f t="shared" si="83"/>
        <v>-0.4</v>
      </c>
      <c r="BM102" s="29"/>
      <c r="BN102" s="29"/>
      <c r="BO102" s="16"/>
    </row>
    <row r="103" spans="1:67" ht="12.75">
      <c r="A103" s="5">
        <v>72175</v>
      </c>
      <c r="B103" s="8">
        <f t="shared" si="67"/>
        <v>-72.224999999999994</v>
      </c>
      <c r="C103" s="8">
        <f t="shared" si="69"/>
        <v>0.30300000000001148</v>
      </c>
      <c r="D103" s="2">
        <v>-37.61</v>
      </c>
      <c r="G103" s="20">
        <f t="shared" si="70"/>
        <v>-6.5526028416433775</v>
      </c>
      <c r="H103" s="34">
        <f t="shared" si="71"/>
        <v>-6.5430551567460817</v>
      </c>
      <c r="I103" s="32">
        <f t="shared" si="61"/>
        <v>-34.650000000000006</v>
      </c>
      <c r="J103" s="32">
        <f t="shared" si="87"/>
        <v>-34.823333333333331</v>
      </c>
      <c r="K103" s="32">
        <f t="shared" si="88"/>
        <v>-34.953333333333333</v>
      </c>
      <c r="L103" s="32">
        <f t="shared" si="89"/>
        <v>-0.1733333333333249</v>
      </c>
      <c r="M103" s="64">
        <f t="shared" si="90"/>
        <v>-0.30333333333332746</v>
      </c>
      <c r="N103" s="21"/>
      <c r="O103" s="29">
        <f t="shared" si="85"/>
        <v>-0.78083773620804109</v>
      </c>
      <c r="P103" s="29">
        <f t="shared" si="84"/>
        <v>-1.5699999999999999E-2</v>
      </c>
      <c r="Q103" s="29">
        <f t="shared" si="62"/>
        <v>-0.51275630356505231</v>
      </c>
      <c r="R103" s="29">
        <f t="shared" si="86"/>
        <v>1.95E-2</v>
      </c>
      <c r="S103" s="44"/>
      <c r="T103" s="60"/>
      <c r="U103" s="37"/>
      <c r="V103" s="16"/>
      <c r="X103" s="42">
        <f t="shared" si="63"/>
        <v>-4.6385320522382436</v>
      </c>
      <c r="Y103" s="20">
        <f t="shared" si="72"/>
        <v>-6.6671751069301326</v>
      </c>
      <c r="Z103" s="34">
        <f t="shared" si="73"/>
        <v>-6.6385320522382436</v>
      </c>
      <c r="AA103" s="32">
        <f t="shared" si="78"/>
        <v>-34.897499999999994</v>
      </c>
      <c r="AB103" s="32">
        <f t="shared" si="91"/>
        <v>-34.833611111111111</v>
      </c>
      <c r="AC103" s="32">
        <f t="shared" si="95"/>
        <v>-34.670925925925921</v>
      </c>
      <c r="AD103" s="32">
        <f t="shared" si="96"/>
        <v>6.3888888888882889E-2</v>
      </c>
      <c r="AE103" s="64">
        <f t="shared" si="97"/>
        <v>0.22657407407407248</v>
      </c>
      <c r="AF103" s="21"/>
      <c r="AG103" s="29">
        <f t="shared" si="64"/>
        <v>0.77315608034214278</v>
      </c>
      <c r="AH103" s="29">
        <f t="shared" si="81"/>
        <v>-5.8200000000000002E-2</v>
      </c>
      <c r="AI103" s="29"/>
      <c r="AJ103" s="29"/>
      <c r="AK103" s="29"/>
      <c r="AL103" s="16"/>
      <c r="AN103" s="42">
        <f t="shared" si="68"/>
        <v>-34.828311656714909</v>
      </c>
      <c r="AO103" s="20">
        <f t="shared" si="74"/>
        <v>-36.914240820790582</v>
      </c>
      <c r="AP103" s="20">
        <f t="shared" si="75"/>
        <v>-36.828311656714909</v>
      </c>
      <c r="AQ103" s="32">
        <f t="shared" si="100"/>
        <v>-38.825000000000003</v>
      </c>
      <c r="AR103" s="32">
        <f t="shared" si="92"/>
        <v>-39.25</v>
      </c>
      <c r="AS103" s="32">
        <f t="shared" si="98"/>
        <v>-39.157222222222231</v>
      </c>
      <c r="AT103" s="20">
        <f t="shared" si="94"/>
        <v>9.2777777777769188E-2</v>
      </c>
      <c r="AU103" s="64">
        <f t="shared" si="99"/>
        <v>-0.33222222222222797</v>
      </c>
      <c r="AV103" s="21"/>
      <c r="AW103" s="29">
        <f t="shared" si="65"/>
        <v>-0.28652218255223627</v>
      </c>
      <c r="AX103" s="68">
        <f t="shared" si="82"/>
        <v>0.1145</v>
      </c>
      <c r="AY103" s="29"/>
      <c r="AZ103" s="29"/>
      <c r="BA103" s="16"/>
      <c r="BC103" s="20">
        <f t="shared" si="76"/>
        <v>-62.692990062371024</v>
      </c>
      <c r="BD103" s="20">
        <f t="shared" si="77"/>
        <v>-62.435202570144014</v>
      </c>
      <c r="BE103" s="32">
        <f t="shared" si="79"/>
        <v>-41.19</v>
      </c>
      <c r="BF103" s="32">
        <f t="shared" si="93"/>
        <v>-40.960555555555551</v>
      </c>
      <c r="BG103" s="32">
        <f t="shared" si="101"/>
        <v>-41.338518518518512</v>
      </c>
      <c r="BH103" s="32">
        <f t="shared" si="102"/>
        <v>0.22944444444444656</v>
      </c>
      <c r="BI103" s="64">
        <f t="shared" si="103"/>
        <v>-0.1485185185185145</v>
      </c>
      <c r="BJ103" s="21"/>
      <c r="BK103" s="29">
        <f t="shared" si="66"/>
        <v>0.65649772736145029</v>
      </c>
      <c r="BL103" s="29">
        <f t="shared" si="83"/>
        <v>-0.4</v>
      </c>
      <c r="BM103" s="29"/>
      <c r="BN103" s="29"/>
      <c r="BO103" s="16"/>
    </row>
    <row r="104" spans="1:67" ht="12.75">
      <c r="A104" s="5">
        <v>71872</v>
      </c>
      <c r="B104" s="8">
        <f t="shared" si="67"/>
        <v>-71.921999999999997</v>
      </c>
      <c r="C104" s="8">
        <f t="shared" si="69"/>
        <v>0.30299999999999727</v>
      </c>
      <c r="D104" s="2">
        <v>-37.67</v>
      </c>
      <c r="G104" s="20">
        <f t="shared" si="70"/>
        <v>-6.5335074718487842</v>
      </c>
      <c r="H104" s="34">
        <f t="shared" si="71"/>
        <v>-6.5239597869514885</v>
      </c>
      <c r="I104" s="32">
        <f t="shared" si="61"/>
        <v>-34.71</v>
      </c>
      <c r="J104" s="32">
        <f t="shared" si="87"/>
        <v>-34.686666666666675</v>
      </c>
      <c r="K104" s="32">
        <f t="shared" si="88"/>
        <v>-34.85</v>
      </c>
      <c r="L104" s="32">
        <f t="shared" si="89"/>
        <v>2.3333333333326323E-2</v>
      </c>
      <c r="M104" s="64">
        <f t="shared" si="90"/>
        <v>-0.14000000000000057</v>
      </c>
      <c r="N104" s="21"/>
      <c r="O104" s="29">
        <f t="shared" si="85"/>
        <v>-0.15061654874516731</v>
      </c>
      <c r="P104" s="29">
        <f t="shared" si="84"/>
        <v>-1.5699999999999999E-2</v>
      </c>
      <c r="Q104" s="29">
        <f t="shared" si="62"/>
        <v>-0.94464926349123723</v>
      </c>
      <c r="R104" s="29">
        <f t="shared" si="86"/>
        <v>1.95E-2</v>
      </c>
      <c r="S104" s="44"/>
      <c r="T104" s="60"/>
      <c r="U104" s="37"/>
      <c r="V104" s="16"/>
      <c r="X104" s="42">
        <f t="shared" si="63"/>
        <v>-4.5812459428544638</v>
      </c>
      <c r="Y104" s="20">
        <f t="shared" si="72"/>
        <v>-6.6098889975463528</v>
      </c>
      <c r="Z104" s="34">
        <f t="shared" si="73"/>
        <v>-6.5812459428544638</v>
      </c>
      <c r="AA104" s="32">
        <f t="shared" si="78"/>
        <v>-34.97</v>
      </c>
      <c r="AB104" s="32">
        <f t="shared" si="91"/>
        <v>-34.848333333333336</v>
      </c>
      <c r="AC104" s="32">
        <f t="shared" si="95"/>
        <v>-34.765648148148138</v>
      </c>
      <c r="AD104" s="32">
        <f t="shared" si="96"/>
        <v>0.12166666666666259</v>
      </c>
      <c r="AE104" s="64">
        <f t="shared" si="97"/>
        <v>0.204351851851861</v>
      </c>
      <c r="AF104" s="21"/>
      <c r="AG104" s="29">
        <f t="shared" si="64"/>
        <v>0.18460586370959597</v>
      </c>
      <c r="AH104" s="29">
        <f t="shared" si="81"/>
        <v>-5.8200000000000002E-2</v>
      </c>
      <c r="AI104" s="29"/>
      <c r="AJ104" s="29"/>
      <c r="AK104" s="29"/>
      <c r="AL104" s="16"/>
      <c r="AN104" s="42">
        <f t="shared" si="68"/>
        <v>-34.656453328563572</v>
      </c>
      <c r="AO104" s="20">
        <f t="shared" si="74"/>
        <v>-36.742382492639244</v>
      </c>
      <c r="AP104" s="20">
        <f t="shared" si="75"/>
        <v>-36.656453328563572</v>
      </c>
      <c r="AQ104" s="32">
        <f t="shared" si="100"/>
        <v>-40.369999999999997</v>
      </c>
      <c r="AR104" s="32">
        <f t="shared" si="92"/>
        <v>-39.659999999999997</v>
      </c>
      <c r="AS104" s="32">
        <f t="shared" si="98"/>
        <v>-39.62166666666667</v>
      </c>
      <c r="AT104" s="20">
        <f t="shared" si="94"/>
        <v>3.8333333333326891E-2</v>
      </c>
      <c r="AU104" s="64">
        <f t="shared" si="99"/>
        <v>0.74833333333332774</v>
      </c>
      <c r="AV104" s="21"/>
      <c r="AW104" s="29">
        <f t="shared" si="65"/>
        <v>-0.8353265703521916</v>
      </c>
      <c r="AX104" s="68">
        <f t="shared" si="82"/>
        <v>0.1145</v>
      </c>
      <c r="AY104" s="29"/>
      <c r="AZ104" s="29"/>
      <c r="BA104" s="16"/>
      <c r="BC104" s="20">
        <f t="shared" si="76"/>
        <v>-62.177415077917004</v>
      </c>
      <c r="BD104" s="20">
        <f t="shared" si="77"/>
        <v>-61.919627585689994</v>
      </c>
      <c r="BE104" s="32">
        <f t="shared" si="79"/>
        <v>-39.936666666666667</v>
      </c>
      <c r="BF104" s="32">
        <f t="shared" si="93"/>
        <v>-40.712222222222216</v>
      </c>
      <c r="BG104" s="32">
        <f t="shared" si="101"/>
        <v>-41.206851851851852</v>
      </c>
      <c r="BH104" s="32">
        <f t="shared" si="102"/>
        <v>-0.77555555555554889</v>
      </c>
      <c r="BI104" s="64">
        <f t="shared" si="103"/>
        <v>-1.2701851851851842</v>
      </c>
      <c r="BJ104" s="21"/>
      <c r="BK104" s="29">
        <f t="shared" si="66"/>
        <v>1.8033742909574567E-2</v>
      </c>
      <c r="BL104" s="29">
        <f t="shared" si="83"/>
        <v>-0.4</v>
      </c>
      <c r="BM104" s="29"/>
      <c r="BN104" s="29"/>
      <c r="BO104" s="16"/>
    </row>
    <row r="105" spans="1:67" ht="12.75">
      <c r="A105" s="5">
        <v>71569</v>
      </c>
      <c r="B105" s="8">
        <f t="shared" si="67"/>
        <v>-71.619</v>
      </c>
      <c r="C105" s="8">
        <f t="shared" si="69"/>
        <v>0.30299999999999727</v>
      </c>
      <c r="D105" s="2">
        <v>-38.01</v>
      </c>
      <c r="G105" s="20">
        <f t="shared" si="70"/>
        <v>-6.514412102054191</v>
      </c>
      <c r="H105" s="34">
        <f t="shared" si="71"/>
        <v>-6.5048644171568952</v>
      </c>
      <c r="I105" s="32">
        <f t="shared" si="61"/>
        <v>-34.700000000000003</v>
      </c>
      <c r="J105" s="32">
        <f t="shared" si="87"/>
        <v>-34.846666666666664</v>
      </c>
      <c r="K105" s="32">
        <f t="shared" si="88"/>
        <v>-34.854444444444454</v>
      </c>
      <c r="L105" s="32">
        <f t="shared" si="89"/>
        <v>-0.14666666666666117</v>
      </c>
      <c r="M105" s="64">
        <f t="shared" si="90"/>
        <v>-0.15444444444445082</v>
      </c>
      <c r="N105" s="21"/>
      <c r="O105" s="29">
        <f t="shared" si="85"/>
        <v>0.9314542849531966</v>
      </c>
      <c r="P105" s="29">
        <f t="shared" si="84"/>
        <v>-1.5699999999999999E-2</v>
      </c>
      <c r="Q105" s="29">
        <f t="shared" si="62"/>
        <v>-0.93453033442277522</v>
      </c>
      <c r="R105" s="29">
        <f t="shared" si="86"/>
        <v>1.95E-2</v>
      </c>
      <c r="S105" s="44"/>
      <c r="T105" s="60"/>
      <c r="U105" s="37"/>
      <c r="V105" s="16"/>
      <c r="X105" s="42">
        <f t="shared" si="63"/>
        <v>-4.5239598334706841</v>
      </c>
      <c r="Y105" s="20">
        <f t="shared" si="72"/>
        <v>-6.5526028881625731</v>
      </c>
      <c r="Z105" s="34">
        <f t="shared" si="73"/>
        <v>-6.5239598334706841</v>
      </c>
      <c r="AA105" s="32">
        <f t="shared" si="78"/>
        <v>-34.677500000000009</v>
      </c>
      <c r="AB105" s="32">
        <f t="shared" si="91"/>
        <v>-34.815000000000005</v>
      </c>
      <c r="AC105" s="32">
        <f t="shared" si="95"/>
        <v>-34.829444444444448</v>
      </c>
      <c r="AD105" s="32">
        <f t="shared" si="96"/>
        <v>-0.13749999999999574</v>
      </c>
      <c r="AE105" s="64">
        <f t="shared" si="97"/>
        <v>-0.15194444444443889</v>
      </c>
      <c r="AF105" s="21"/>
      <c r="AG105" s="29">
        <f t="shared" si="64"/>
        <v>-0.49032348821832072</v>
      </c>
      <c r="AH105" s="29">
        <f t="shared" si="81"/>
        <v>-5.8200000000000002E-2</v>
      </c>
      <c r="AI105" s="29"/>
      <c r="AJ105" s="29"/>
      <c r="AK105" s="29"/>
      <c r="AL105" s="16"/>
      <c r="AN105" s="42">
        <f t="shared" si="68"/>
        <v>-34.484595000412234</v>
      </c>
      <c r="AO105" s="20">
        <f t="shared" si="74"/>
        <v>-36.570524164487907</v>
      </c>
      <c r="AP105" s="20">
        <f t="shared" si="75"/>
        <v>-36.484595000412234</v>
      </c>
      <c r="AQ105" s="32">
        <f t="shared" si="100"/>
        <v>-39.784999999999997</v>
      </c>
      <c r="AR105" s="32">
        <f t="shared" si="92"/>
        <v>-39.918333333333329</v>
      </c>
      <c r="AS105" s="32">
        <f t="shared" si="98"/>
        <v>-40.098888888888887</v>
      </c>
      <c r="AT105" s="20">
        <f t="shared" si="94"/>
        <v>-0.18055555555555713</v>
      </c>
      <c r="AU105" s="64">
        <f t="shared" si="99"/>
        <v>-0.31388888888888999</v>
      </c>
      <c r="AV105" s="21"/>
      <c r="AW105" s="29">
        <f t="shared" si="65"/>
        <v>-0.99327237226361353</v>
      </c>
      <c r="AX105" s="68">
        <f t="shared" si="82"/>
        <v>0.1145</v>
      </c>
      <c r="AY105" s="29"/>
      <c r="AZ105" s="29"/>
      <c r="BA105" s="16"/>
      <c r="BC105" s="20">
        <f t="shared" si="76"/>
        <v>-61.661840093462985</v>
      </c>
      <c r="BD105" s="20">
        <f t="shared" si="77"/>
        <v>-61.404052601235975</v>
      </c>
      <c r="BE105" s="32">
        <f t="shared" si="79"/>
        <v>-41.01</v>
      </c>
      <c r="BF105" s="32">
        <f t="shared" si="93"/>
        <v>-40.837222222222216</v>
      </c>
      <c r="BG105" s="32">
        <f t="shared" si="101"/>
        <v>-41.156296296296297</v>
      </c>
      <c r="BH105" s="32">
        <f t="shared" si="102"/>
        <v>0.17277777777778169</v>
      </c>
      <c r="BI105" s="64">
        <f t="shared" si="103"/>
        <v>-0.14629629629629903</v>
      </c>
      <c r="BJ105" s="21"/>
      <c r="BK105" s="29">
        <f t="shared" si="66"/>
        <v>-0.62886843027241845</v>
      </c>
      <c r="BL105" s="29">
        <f t="shared" si="83"/>
        <v>-0.4</v>
      </c>
      <c r="BM105" s="29"/>
      <c r="BN105" s="29"/>
      <c r="BO105" s="16"/>
    </row>
    <row r="106" spans="1:67" ht="12.75">
      <c r="A106" s="5">
        <v>71252.800000000003</v>
      </c>
      <c r="B106" s="8">
        <f t="shared" si="67"/>
        <v>-71.302800000000005</v>
      </c>
      <c r="C106" s="8">
        <f t="shared" si="69"/>
        <v>0.31619999999999493</v>
      </c>
      <c r="D106" s="2">
        <v>-38.19</v>
      </c>
      <c r="G106" s="20">
        <f t="shared" si="70"/>
        <v>-6.4953167322595977</v>
      </c>
      <c r="H106" s="34">
        <f t="shared" si="71"/>
        <v>-6.485769047362302</v>
      </c>
      <c r="I106" s="32">
        <f t="shared" si="61"/>
        <v>-35.130000000000003</v>
      </c>
      <c r="J106" s="32">
        <f t="shared" si="87"/>
        <v>-34.956666666666671</v>
      </c>
      <c r="K106" s="32">
        <f t="shared" si="88"/>
        <v>-34.828888888888883</v>
      </c>
      <c r="L106" s="32">
        <f t="shared" si="89"/>
        <v>0.17333333333333201</v>
      </c>
      <c r="M106" s="64">
        <f t="shared" si="90"/>
        <v>0.3011111111111191</v>
      </c>
      <c r="N106" s="21"/>
      <c r="O106" s="29">
        <f t="shared" si="85"/>
        <v>-0.7808377362079566</v>
      </c>
      <c r="P106" s="29">
        <f t="shared" si="84"/>
        <v>-1.5699999999999999E-2</v>
      </c>
      <c r="Q106" s="29">
        <f t="shared" si="62"/>
        <v>-0.48713427573014589</v>
      </c>
      <c r="R106" s="29">
        <f t="shared" si="86"/>
        <v>1.95E-2</v>
      </c>
      <c r="S106" s="44"/>
      <c r="T106" s="60"/>
      <c r="U106" s="37"/>
      <c r="V106" s="16"/>
      <c r="X106" s="42">
        <f t="shared" si="63"/>
        <v>-4.4666737240869043</v>
      </c>
      <c r="Y106" s="20">
        <f t="shared" si="72"/>
        <v>-6.4953167787787933</v>
      </c>
      <c r="Z106" s="34">
        <f t="shared" si="73"/>
        <v>-6.4666737240869043</v>
      </c>
      <c r="AA106" s="32">
        <f t="shared" si="78"/>
        <v>-34.797499999999999</v>
      </c>
      <c r="AB106" s="32">
        <f t="shared" si="91"/>
        <v>-34.750555555555557</v>
      </c>
      <c r="AC106" s="32">
        <f t="shared" si="95"/>
        <v>-34.796481481481486</v>
      </c>
      <c r="AD106" s="32">
        <f t="shared" si="96"/>
        <v>4.6944444444442013E-2</v>
      </c>
      <c r="AE106" s="64">
        <f t="shared" si="97"/>
        <v>1.0185185185136447E-3</v>
      </c>
      <c r="AF106" s="21"/>
      <c r="AG106" s="29">
        <f t="shared" si="64"/>
        <v>-0.93582503067031808</v>
      </c>
      <c r="AH106" s="29">
        <f t="shared" si="81"/>
        <v>-5.8200000000000002E-2</v>
      </c>
      <c r="AI106" s="29"/>
      <c r="AJ106" s="29"/>
      <c r="AK106" s="29"/>
      <c r="AL106" s="16"/>
      <c r="AN106" s="42">
        <f t="shared" si="68"/>
        <v>-34.312736672260897</v>
      </c>
      <c r="AO106" s="20">
        <f t="shared" si="74"/>
        <v>-36.398665836336569</v>
      </c>
      <c r="AP106" s="20">
        <f t="shared" si="75"/>
        <v>-36.312736672260897</v>
      </c>
      <c r="AQ106" s="32">
        <f t="shared" si="100"/>
        <v>-39.6</v>
      </c>
      <c r="AR106" s="32">
        <f t="shared" si="92"/>
        <v>-40.169999999999995</v>
      </c>
      <c r="AS106" s="32">
        <f t="shared" si="98"/>
        <v>-40.495555555555562</v>
      </c>
      <c r="AT106" s="20">
        <f t="shared" si="94"/>
        <v>-0.32555555555556737</v>
      </c>
      <c r="AU106" s="64">
        <f t="shared" si="99"/>
        <v>-0.89555555555556055</v>
      </c>
      <c r="AV106" s="21"/>
      <c r="AW106" s="29">
        <f t="shared" si="65"/>
        <v>-0.68645499220011974</v>
      </c>
      <c r="AX106" s="68">
        <f t="shared" si="82"/>
        <v>0.1145</v>
      </c>
      <c r="AY106" s="29"/>
      <c r="AZ106" s="29"/>
      <c r="BA106" s="16"/>
      <c r="BC106" s="20">
        <f t="shared" si="76"/>
        <v>-61.146265109008965</v>
      </c>
      <c r="BD106" s="20">
        <f t="shared" si="77"/>
        <v>-60.888477616781955</v>
      </c>
      <c r="BE106" s="32">
        <f t="shared" si="79"/>
        <v>-41.564999999999998</v>
      </c>
      <c r="BF106" s="32">
        <f t="shared" si="93"/>
        <v>-41.406666666666659</v>
      </c>
      <c r="BG106" s="32">
        <f t="shared" si="101"/>
        <v>-41.113518518518518</v>
      </c>
      <c r="BH106" s="32">
        <f t="shared" si="102"/>
        <v>0.15833333333333854</v>
      </c>
      <c r="BI106" s="64">
        <f t="shared" si="103"/>
        <v>0.45148148148147982</v>
      </c>
      <c r="BJ106" s="21"/>
      <c r="BK106" s="29">
        <f t="shared" si="66"/>
        <v>-0.98151607583585931</v>
      </c>
      <c r="BL106" s="29">
        <f t="shared" si="83"/>
        <v>-0.4</v>
      </c>
      <c r="BM106" s="29"/>
      <c r="BN106" s="29"/>
      <c r="BO106" s="16"/>
    </row>
    <row r="107" spans="1:67" ht="12.75">
      <c r="A107" s="5">
        <v>70936.600000000006</v>
      </c>
      <c r="B107" s="8">
        <f t="shared" si="67"/>
        <v>-70.98660000000001</v>
      </c>
      <c r="C107" s="8">
        <f t="shared" si="69"/>
        <v>0.31619999999999493</v>
      </c>
      <c r="D107" s="2">
        <v>-38.43</v>
      </c>
      <c r="G107" s="20">
        <f t="shared" si="70"/>
        <v>-6.4762213624650045</v>
      </c>
      <c r="H107" s="34">
        <f t="shared" si="71"/>
        <v>-6.4666736775677087</v>
      </c>
      <c r="I107" s="32">
        <f t="shared" si="61"/>
        <v>-35.04</v>
      </c>
      <c r="J107" s="32">
        <f t="shared" si="87"/>
        <v>-34.893333333333338</v>
      </c>
      <c r="K107" s="32">
        <f t="shared" si="88"/>
        <v>-34.785555555555561</v>
      </c>
      <c r="L107" s="32">
        <f t="shared" si="89"/>
        <v>0.14666666666666117</v>
      </c>
      <c r="M107" s="64">
        <f t="shared" si="90"/>
        <v>0.25444444444443803</v>
      </c>
      <c r="N107" s="21"/>
      <c r="O107" s="29">
        <f t="shared" si="85"/>
        <v>-0.15061654874518862</v>
      </c>
      <c r="P107" s="29">
        <f t="shared" si="84"/>
        <v>-1.5699999999999999E-2</v>
      </c>
      <c r="Q107" s="29">
        <f t="shared" si="62"/>
        <v>0.18819732447106111</v>
      </c>
      <c r="R107" s="29">
        <f t="shared" si="86"/>
        <v>1.95E-2</v>
      </c>
      <c r="S107" s="44"/>
      <c r="T107" s="60"/>
      <c r="U107" s="37"/>
      <c r="V107" s="16"/>
      <c r="X107" s="42">
        <f t="shared" si="63"/>
        <v>-4.4093876147031246</v>
      </c>
      <c r="Y107" s="20">
        <f t="shared" si="72"/>
        <v>-6.4380306693950136</v>
      </c>
      <c r="Z107" s="34">
        <f t="shared" si="73"/>
        <v>-6.4093876147031246</v>
      </c>
      <c r="AA107" s="32">
        <f t="shared" si="78"/>
        <v>-34.776666666666664</v>
      </c>
      <c r="AB107" s="32">
        <f t="shared" si="91"/>
        <v>-34.806388888888883</v>
      </c>
      <c r="AC107" s="32">
        <f t="shared" si="95"/>
        <v>-34.811944444444443</v>
      </c>
      <c r="AD107" s="32">
        <f t="shared" si="96"/>
        <v>-2.9722222222218875E-2</v>
      </c>
      <c r="AE107" s="64">
        <f t="shared" si="97"/>
        <v>-3.5277777777778851E-2</v>
      </c>
      <c r="AF107" s="21"/>
      <c r="AG107" s="29">
        <f t="shared" si="64"/>
        <v>-0.94344364073496134</v>
      </c>
      <c r="AH107" s="29">
        <f t="shared" si="81"/>
        <v>-5.8200000000000002E-2</v>
      </c>
      <c r="AI107" s="29"/>
      <c r="AJ107" s="29"/>
      <c r="AK107" s="29"/>
      <c r="AL107" s="16"/>
      <c r="AN107" s="42">
        <f t="shared" si="68"/>
        <v>-34.140878344109559</v>
      </c>
      <c r="AO107" s="20">
        <f t="shared" si="74"/>
        <v>-36.226807508185232</v>
      </c>
      <c r="AP107" s="20">
        <f t="shared" si="75"/>
        <v>-36.140878344109559</v>
      </c>
      <c r="AQ107" s="32">
        <f t="shared" si="100"/>
        <v>-41.125</v>
      </c>
      <c r="AR107" s="32">
        <f t="shared" si="92"/>
        <v>-40.938333333333333</v>
      </c>
      <c r="AS107" s="32">
        <f t="shared" si="98"/>
        <v>-40.849999999999994</v>
      </c>
      <c r="AT107" s="20">
        <f t="shared" si="94"/>
        <v>8.833333333333826E-2</v>
      </c>
      <c r="AU107" s="64">
        <f t="shared" si="99"/>
        <v>0.27500000000000568</v>
      </c>
      <c r="AV107" s="21"/>
      <c r="AW107" s="29">
        <f t="shared" si="65"/>
        <v>-5.8437692188737636E-2</v>
      </c>
      <c r="AX107" s="68">
        <f t="shared" si="82"/>
        <v>0.1145</v>
      </c>
      <c r="AY107" s="29"/>
      <c r="AZ107" s="29"/>
      <c r="BA107" s="16"/>
      <c r="BC107" s="20">
        <f t="shared" si="76"/>
        <v>-60.630690124554945</v>
      </c>
      <c r="BD107" s="20">
        <f t="shared" si="77"/>
        <v>-60.372902632327936</v>
      </c>
      <c r="BE107" s="32">
        <f t="shared" si="79"/>
        <v>-41.644999999999996</v>
      </c>
      <c r="BF107" s="32">
        <f t="shared" si="93"/>
        <v>-41.441666666666663</v>
      </c>
      <c r="BG107" s="32">
        <f t="shared" si="101"/>
        <v>-40.943518518518516</v>
      </c>
      <c r="BH107" s="32">
        <f t="shared" si="102"/>
        <v>0.20333333333333314</v>
      </c>
      <c r="BI107" s="64">
        <f t="shared" si="103"/>
        <v>0.70148148148147982</v>
      </c>
      <c r="BJ107" s="21"/>
      <c r="BK107" s="29">
        <f t="shared" si="66"/>
        <v>-0.87490144117958246</v>
      </c>
      <c r="BL107" s="29">
        <f t="shared" si="83"/>
        <v>-0.4</v>
      </c>
      <c r="BM107" s="29"/>
      <c r="BN107" s="29"/>
      <c r="BO107" s="16"/>
    </row>
    <row r="108" spans="1:67" ht="12.75">
      <c r="A108" s="5">
        <v>70620.399999999994</v>
      </c>
      <c r="B108" s="8">
        <f t="shared" si="67"/>
        <v>-70.670400000000001</v>
      </c>
      <c r="C108" s="8">
        <f t="shared" si="69"/>
        <v>0.31620000000000914</v>
      </c>
      <c r="D108" s="2">
        <v>-38.57</v>
      </c>
      <c r="G108" s="20">
        <f t="shared" si="70"/>
        <v>-6.4571259926704112</v>
      </c>
      <c r="H108" s="34">
        <f t="shared" si="71"/>
        <v>-6.4475783077731155</v>
      </c>
      <c r="I108" s="32">
        <f t="shared" si="61"/>
        <v>-34.51</v>
      </c>
      <c r="J108" s="32">
        <f t="shared" si="87"/>
        <v>-34.866666666666667</v>
      </c>
      <c r="K108" s="32">
        <f t="shared" si="88"/>
        <v>-34.756111111111103</v>
      </c>
      <c r="L108" s="32">
        <f t="shared" si="89"/>
        <v>-0.35666666666666913</v>
      </c>
      <c r="M108" s="64">
        <f t="shared" si="90"/>
        <v>-0.24611111111110517</v>
      </c>
      <c r="N108" s="21"/>
      <c r="O108" s="29">
        <f t="shared" si="85"/>
        <v>0.93145428495320448</v>
      </c>
      <c r="P108" s="29">
        <f t="shared" si="84"/>
        <v>-1.5699999999999999E-2</v>
      </c>
      <c r="Q108" s="29">
        <f t="shared" si="62"/>
        <v>0.77546930497197397</v>
      </c>
      <c r="R108" s="29">
        <f t="shared" si="86"/>
        <v>1.95E-2</v>
      </c>
      <c r="S108" s="44"/>
      <c r="T108" s="60"/>
      <c r="U108" s="37"/>
      <c r="V108" s="16"/>
      <c r="X108" s="42">
        <f t="shared" si="63"/>
        <v>-4.3521015053193448</v>
      </c>
      <c r="Y108" s="20">
        <f t="shared" si="72"/>
        <v>-6.3807445600112338</v>
      </c>
      <c r="Z108" s="34">
        <f t="shared" si="73"/>
        <v>-6.3521015053193448</v>
      </c>
      <c r="AA108" s="32">
        <f t="shared" si="78"/>
        <v>-34.844999999999999</v>
      </c>
      <c r="AB108" s="32">
        <f t="shared" si="91"/>
        <v>-34.87305555555556</v>
      </c>
      <c r="AC108" s="32">
        <f t="shared" si="95"/>
        <v>-34.816296296296294</v>
      </c>
      <c r="AD108" s="32">
        <f t="shared" si="96"/>
        <v>-2.8055555555560829E-2</v>
      </c>
      <c r="AE108" s="64">
        <f t="shared" si="97"/>
        <v>2.870370370370523E-2</v>
      </c>
      <c r="AF108" s="21"/>
      <c r="AG108" s="29">
        <f t="shared" si="64"/>
        <v>-0.50961448609158488</v>
      </c>
      <c r="AH108" s="29">
        <f t="shared" si="81"/>
        <v>-5.8200000000000002E-2</v>
      </c>
      <c r="AI108" s="29"/>
      <c r="AJ108" s="29"/>
      <c r="AK108" s="29"/>
      <c r="AL108" s="16"/>
      <c r="AN108" s="42">
        <f t="shared" si="68"/>
        <v>-33.969020015958222</v>
      </c>
      <c r="AO108" s="20">
        <f t="shared" si="74"/>
        <v>-36.054949180033894</v>
      </c>
      <c r="AP108" s="20">
        <f t="shared" si="75"/>
        <v>-35.969020015958222</v>
      </c>
      <c r="AQ108" s="32">
        <f t="shared" si="100"/>
        <v>-42.09</v>
      </c>
      <c r="AR108" s="32">
        <f t="shared" si="92"/>
        <v>-41.895000000000003</v>
      </c>
      <c r="AS108" s="32">
        <f t="shared" si="98"/>
        <v>-40.798888888888889</v>
      </c>
      <c r="AT108" s="20">
        <f t="shared" si="94"/>
        <v>1.0961111111111137</v>
      </c>
      <c r="AU108" s="64">
        <f t="shared" si="99"/>
        <v>1.291111111111114</v>
      </c>
      <c r="AV108" s="21"/>
      <c r="AW108" s="29">
        <f t="shared" si="65"/>
        <v>0.59692325346033837</v>
      </c>
      <c r="AX108" s="68">
        <f t="shared" si="82"/>
        <v>0.1145</v>
      </c>
      <c r="AY108" s="29"/>
      <c r="AZ108" s="29"/>
      <c r="BA108" s="16"/>
      <c r="BC108" s="20">
        <f t="shared" si="76"/>
        <v>-60.115115140100926</v>
      </c>
      <c r="BD108" s="20">
        <f t="shared" si="77"/>
        <v>-59.857327647873916</v>
      </c>
      <c r="BE108" s="32">
        <f t="shared" si="79"/>
        <v>-41.114999999999995</v>
      </c>
      <c r="BF108" s="32">
        <f t="shared" si="93"/>
        <v>-41.266666666666659</v>
      </c>
      <c r="BG108" s="32">
        <f t="shared" si="101"/>
        <v>-40.603148148148144</v>
      </c>
      <c r="BH108" s="32">
        <f t="shared" si="102"/>
        <v>-0.15166666666666373</v>
      </c>
      <c r="BI108" s="64">
        <f t="shared" si="103"/>
        <v>0.51185185185185134</v>
      </c>
      <c r="BJ108" s="21"/>
      <c r="BK108" s="29">
        <f t="shared" si="66"/>
        <v>-0.35891069874893744</v>
      </c>
      <c r="BL108" s="29">
        <f t="shared" si="83"/>
        <v>-0.4</v>
      </c>
      <c r="BM108" s="29"/>
      <c r="BN108" s="29"/>
      <c r="BO108" s="16"/>
    </row>
    <row r="109" spans="1:67" ht="12.75">
      <c r="A109" s="5">
        <v>70304.2</v>
      </c>
      <c r="B109" s="8">
        <f t="shared" si="67"/>
        <v>-70.354199999999992</v>
      </c>
      <c r="C109" s="8">
        <f t="shared" si="69"/>
        <v>0.31620000000000914</v>
      </c>
      <c r="D109" s="2">
        <v>-39.26</v>
      </c>
      <c r="G109" s="20">
        <f t="shared" si="70"/>
        <v>-6.438030622875818</v>
      </c>
      <c r="H109" s="34">
        <f t="shared" si="71"/>
        <v>-6.4284829379785222</v>
      </c>
      <c r="I109" s="32">
        <f t="shared" si="61"/>
        <v>-35.049999999999997</v>
      </c>
      <c r="J109" s="32">
        <f t="shared" si="87"/>
        <v>-34.706666666666671</v>
      </c>
      <c r="K109" s="32">
        <f t="shared" si="88"/>
        <v>-34.841666666666669</v>
      </c>
      <c r="L109" s="32">
        <f t="shared" si="89"/>
        <v>0.34333333333332661</v>
      </c>
      <c r="M109" s="64">
        <f t="shared" si="90"/>
        <v>0.2083333333333286</v>
      </c>
      <c r="N109" s="21"/>
      <c r="O109" s="29">
        <f t="shared" si="85"/>
        <v>-0.78083773620801411</v>
      </c>
      <c r="P109" s="29">
        <f t="shared" si="84"/>
        <v>-1.5699999999999999E-2</v>
      </c>
      <c r="Q109" s="29">
        <f t="shared" si="62"/>
        <v>0.99989057929515934</v>
      </c>
      <c r="R109" s="29">
        <f t="shared" si="86"/>
        <v>1.95E-2</v>
      </c>
      <c r="S109" s="44"/>
      <c r="T109" s="60"/>
      <c r="U109" s="37"/>
      <c r="V109" s="16"/>
      <c r="X109" s="42">
        <f t="shared" si="63"/>
        <v>-4.294815395935565</v>
      </c>
      <c r="Y109" s="20">
        <f t="shared" si="72"/>
        <v>-6.323458450627454</v>
      </c>
      <c r="Z109" s="34">
        <f t="shared" si="73"/>
        <v>-6.294815395935565</v>
      </c>
      <c r="AA109" s="32">
        <f t="shared" si="78"/>
        <v>-34.997499999999995</v>
      </c>
      <c r="AB109" s="32">
        <f t="shared" si="91"/>
        <v>-34.805277777777775</v>
      </c>
      <c r="AC109" s="32">
        <f t="shared" si="95"/>
        <v>-34.788518518518522</v>
      </c>
      <c r="AD109" s="32">
        <f t="shared" si="96"/>
        <v>0.1922222222222203</v>
      </c>
      <c r="AE109" s="64">
        <f t="shared" si="97"/>
        <v>0.208981481481473</v>
      </c>
      <c r="AF109" s="21"/>
      <c r="AG109" s="29">
        <f t="shared" si="64"/>
        <v>0.16266895032817139</v>
      </c>
      <c r="AH109" s="29">
        <f t="shared" si="81"/>
        <v>-5.8200000000000002E-2</v>
      </c>
      <c r="AI109" s="29"/>
      <c r="AJ109" s="29"/>
      <c r="AK109" s="29"/>
      <c r="AL109" s="16"/>
      <c r="AN109" s="42">
        <f t="shared" si="68"/>
        <v>-33.797161687806884</v>
      </c>
      <c r="AO109" s="20">
        <f t="shared" si="74"/>
        <v>-35.883090851882557</v>
      </c>
      <c r="AP109" s="20">
        <f t="shared" si="75"/>
        <v>-35.797161687806884</v>
      </c>
      <c r="AQ109" s="32">
        <f t="shared" si="100"/>
        <v>-42.47</v>
      </c>
      <c r="AR109" s="32">
        <f t="shared" si="92"/>
        <v>-42.06666666666667</v>
      </c>
      <c r="AS109" s="32">
        <f t="shared" si="98"/>
        <v>-40.605555555555554</v>
      </c>
      <c r="AT109" s="20">
        <f t="shared" si="94"/>
        <v>1.4611111111111157</v>
      </c>
      <c r="AU109" s="64">
        <f t="shared" si="99"/>
        <v>1.8644444444444446</v>
      </c>
      <c r="AV109" s="21"/>
      <c r="AW109" s="29">
        <f t="shared" si="65"/>
        <v>0.9729771747523428</v>
      </c>
      <c r="AX109" s="68">
        <f t="shared" si="82"/>
        <v>0.1145</v>
      </c>
      <c r="AY109" s="29"/>
      <c r="AZ109" s="29"/>
      <c r="BA109" s="16"/>
      <c r="BC109" s="20">
        <f t="shared" si="76"/>
        <v>-59.599540155646906</v>
      </c>
      <c r="BD109" s="20">
        <f t="shared" si="77"/>
        <v>-59.341752663419896</v>
      </c>
      <c r="BE109" s="32">
        <f t="shared" si="79"/>
        <v>-41.04</v>
      </c>
      <c r="BF109" s="32">
        <f t="shared" si="93"/>
        <v>-40.973333333333336</v>
      </c>
      <c r="BG109" s="32">
        <f t="shared" si="101"/>
        <v>-40.455740740740744</v>
      </c>
      <c r="BH109" s="32">
        <f t="shared" si="102"/>
        <v>6.6666666666662877E-2</v>
      </c>
      <c r="BI109" s="64">
        <f t="shared" si="103"/>
        <v>0.58425925925925526</v>
      </c>
      <c r="BJ109" s="21"/>
      <c r="BK109" s="29">
        <f t="shared" si="66"/>
        <v>0.32501834847442906</v>
      </c>
      <c r="BL109" s="29">
        <f t="shared" si="83"/>
        <v>-0.4</v>
      </c>
      <c r="BM109" s="29"/>
      <c r="BN109" s="29"/>
      <c r="BO109" s="16"/>
    </row>
    <row r="110" spans="1:67" ht="12.75">
      <c r="A110" s="5">
        <v>69988</v>
      </c>
      <c r="B110" s="8">
        <f t="shared" si="67"/>
        <v>-70.037999999999997</v>
      </c>
      <c r="C110" s="8">
        <f t="shared" si="69"/>
        <v>0.31619999999999493</v>
      </c>
      <c r="D110" s="2">
        <v>-39.479999999999997</v>
      </c>
      <c r="G110" s="20">
        <f t="shared" si="70"/>
        <v>-6.4189352530812247</v>
      </c>
      <c r="H110" s="34">
        <f t="shared" si="71"/>
        <v>-6.409387568183929</v>
      </c>
      <c r="I110" s="32">
        <f t="shared" si="61"/>
        <v>-34.56</v>
      </c>
      <c r="J110" s="32">
        <f t="shared" si="87"/>
        <v>-34.776666666666664</v>
      </c>
      <c r="K110" s="32">
        <f t="shared" si="88"/>
        <v>-34.88944444444445</v>
      </c>
      <c r="L110" s="32">
        <f t="shared" si="89"/>
        <v>-0.21666666666666146</v>
      </c>
      <c r="M110" s="64">
        <f t="shared" si="90"/>
        <v>-0.32944444444444798</v>
      </c>
      <c r="N110" s="21"/>
      <c r="O110" s="29">
        <f t="shared" si="85"/>
        <v>-0.15061654874509756</v>
      </c>
      <c r="P110" s="29">
        <f t="shared" si="84"/>
        <v>-1.5699999999999999E-2</v>
      </c>
      <c r="Q110" s="29">
        <f t="shared" si="62"/>
        <v>0.75645193902017227</v>
      </c>
      <c r="R110" s="29">
        <f t="shared" si="86"/>
        <v>1.95E-2</v>
      </c>
      <c r="S110" s="44"/>
      <c r="T110" s="60"/>
      <c r="U110" s="37"/>
      <c r="V110" s="16"/>
      <c r="X110" s="42">
        <f t="shared" si="63"/>
        <v>-4.2375292865517853</v>
      </c>
      <c r="Y110" s="20">
        <f t="shared" si="72"/>
        <v>-6.2661723412436743</v>
      </c>
      <c r="Z110" s="34">
        <f t="shared" si="73"/>
        <v>-6.2375292865517853</v>
      </c>
      <c r="AA110" s="32">
        <f t="shared" si="78"/>
        <v>-34.573333333333331</v>
      </c>
      <c r="AB110" s="32">
        <f t="shared" si="91"/>
        <v>-34.781111111111109</v>
      </c>
      <c r="AC110" s="32">
        <f t="shared" si="95"/>
        <v>-34.779351851851857</v>
      </c>
      <c r="AD110" s="32">
        <f t="shared" si="96"/>
        <v>-0.20777777777777828</v>
      </c>
      <c r="AE110" s="64">
        <f t="shared" si="97"/>
        <v>-0.20601851851852615</v>
      </c>
      <c r="AF110" s="21"/>
      <c r="AG110" s="29">
        <f t="shared" si="64"/>
        <v>0.75883777702537059</v>
      </c>
      <c r="AH110" s="29">
        <f t="shared" si="81"/>
        <v>-5.8200000000000002E-2</v>
      </c>
      <c r="AI110" s="29"/>
      <c r="AJ110" s="29"/>
      <c r="AK110" s="29"/>
      <c r="AL110" s="16"/>
      <c r="AN110" s="42">
        <f t="shared" si="68"/>
        <v>-33.625303359655547</v>
      </c>
      <c r="AO110" s="20">
        <f t="shared" si="74"/>
        <v>-35.711232523731219</v>
      </c>
      <c r="AP110" s="20">
        <f t="shared" si="75"/>
        <v>-35.625303359655547</v>
      </c>
      <c r="AQ110" s="32">
        <f t="shared" si="100"/>
        <v>-41.64</v>
      </c>
      <c r="AR110" s="32">
        <f t="shared" si="92"/>
        <v>-41.951666666666661</v>
      </c>
      <c r="AS110" s="32">
        <f t="shared" si="98"/>
        <v>-40.466111111111118</v>
      </c>
      <c r="AT110" s="20">
        <f t="shared" si="94"/>
        <v>1.4855555555555426</v>
      </c>
      <c r="AU110" s="64">
        <f t="shared" si="99"/>
        <v>1.1738888888888823</v>
      </c>
      <c r="AV110" s="21"/>
      <c r="AW110" s="29">
        <f t="shared" si="65"/>
        <v>0.89376426254092756</v>
      </c>
      <c r="AX110" s="68">
        <f t="shared" si="82"/>
        <v>0.1145</v>
      </c>
      <c r="AY110" s="29"/>
      <c r="AZ110" s="29"/>
      <c r="BA110" s="16"/>
      <c r="BC110" s="20">
        <f t="shared" si="76"/>
        <v>-59.083965171192887</v>
      </c>
      <c r="BD110" s="20">
        <f t="shared" si="77"/>
        <v>-58.826177678965877</v>
      </c>
      <c r="BE110" s="32">
        <f t="shared" si="79"/>
        <v>-40.765000000000001</v>
      </c>
      <c r="BF110" s="32">
        <f t="shared" si="93"/>
        <v>-40.676666666666669</v>
      </c>
      <c r="BG110" s="32">
        <f t="shared" si="101"/>
        <v>-40.257962962962971</v>
      </c>
      <c r="BH110" s="32">
        <f t="shared" si="102"/>
        <v>8.8333333333331154E-2</v>
      </c>
      <c r="BI110" s="64">
        <f t="shared" si="103"/>
        <v>0.50703703703702985</v>
      </c>
      <c r="BJ110" s="21"/>
      <c r="BK110" s="29">
        <f t="shared" si="66"/>
        <v>0.85686769827002573</v>
      </c>
      <c r="BL110" s="29">
        <f t="shared" si="83"/>
        <v>-0.4</v>
      </c>
      <c r="BM110" s="29"/>
      <c r="BN110" s="29"/>
      <c r="BO110" s="16"/>
    </row>
    <row r="111" spans="1:67" ht="12.75">
      <c r="A111" s="5">
        <v>69677.8</v>
      </c>
      <c r="B111" s="8">
        <f t="shared" si="67"/>
        <v>-69.727800000000002</v>
      </c>
      <c r="C111" s="8">
        <f t="shared" si="69"/>
        <v>0.3101999999999947</v>
      </c>
      <c r="D111" s="2">
        <v>-42.37</v>
      </c>
      <c r="G111" s="20">
        <f t="shared" si="70"/>
        <v>-6.3998398832866314</v>
      </c>
      <c r="H111" s="34">
        <f t="shared" si="71"/>
        <v>-6.3902921983893357</v>
      </c>
      <c r="I111" s="32">
        <f t="shared" si="61"/>
        <v>-34.72</v>
      </c>
      <c r="J111" s="32">
        <f t="shared" si="87"/>
        <v>-34.555</v>
      </c>
      <c r="K111" s="32">
        <f t="shared" si="88"/>
        <v>-34.862777777777779</v>
      </c>
      <c r="L111" s="32">
        <f t="shared" si="89"/>
        <v>0.16499999999999915</v>
      </c>
      <c r="M111" s="64">
        <f t="shared" si="90"/>
        <v>-0.14277777777778056</v>
      </c>
      <c r="N111" s="21"/>
      <c r="O111" s="29">
        <f t="shared" si="85"/>
        <v>0.93145428495317095</v>
      </c>
      <c r="P111" s="29">
        <f t="shared" si="84"/>
        <v>-1.5699999999999999E-2</v>
      </c>
      <c r="Q111" s="29">
        <f t="shared" si="62"/>
        <v>0.15906102945078554</v>
      </c>
      <c r="R111" s="29">
        <f t="shared" si="86"/>
        <v>1.95E-2</v>
      </c>
      <c r="S111" s="44"/>
      <c r="T111" s="60"/>
      <c r="U111" s="37"/>
      <c r="V111" s="16"/>
      <c r="X111" s="42">
        <f t="shared" si="63"/>
        <v>-4.1802431771680055</v>
      </c>
      <c r="Y111" s="20">
        <f t="shared" si="72"/>
        <v>-6.2088862318598945</v>
      </c>
      <c r="Z111" s="34">
        <f t="shared" si="73"/>
        <v>-6.1802431771680055</v>
      </c>
      <c r="AA111" s="32">
        <f t="shared" si="78"/>
        <v>-34.772500000000001</v>
      </c>
      <c r="AB111" s="32">
        <f t="shared" si="91"/>
        <v>-34.760833333333331</v>
      </c>
      <c r="AC111" s="32">
        <f t="shared" si="95"/>
        <v>-34.776851851851852</v>
      </c>
      <c r="AD111" s="32">
        <f t="shared" si="96"/>
        <v>1.1666666666670267E-2</v>
      </c>
      <c r="AE111" s="64">
        <f t="shared" si="97"/>
        <v>-4.3518518518510518E-3</v>
      </c>
      <c r="AF111" s="21"/>
      <c r="AG111" s="29">
        <f t="shared" si="64"/>
        <v>0.99993797430991582</v>
      </c>
      <c r="AH111" s="29">
        <f t="shared" si="81"/>
        <v>-5.8200000000000002E-2</v>
      </c>
      <c r="AI111" s="29"/>
      <c r="AJ111" s="29"/>
      <c r="AK111" s="29"/>
      <c r="AL111" s="16"/>
      <c r="AN111" s="42">
        <f t="shared" si="68"/>
        <v>-33.453445031504209</v>
      </c>
      <c r="AO111" s="20">
        <f t="shared" si="74"/>
        <v>-35.539374195579882</v>
      </c>
      <c r="AP111" s="20">
        <f t="shared" si="75"/>
        <v>-35.453445031504209</v>
      </c>
      <c r="AQ111" s="32">
        <f t="shared" si="100"/>
        <v>-41.744999999999997</v>
      </c>
      <c r="AR111" s="32">
        <f t="shared" si="92"/>
        <v>-40.583333333333336</v>
      </c>
      <c r="AS111" s="32">
        <f t="shared" si="98"/>
        <v>-40.496111111111112</v>
      </c>
      <c r="AT111" s="20">
        <f t="shared" si="94"/>
        <v>8.7222222222223422E-2</v>
      </c>
      <c r="AU111" s="64">
        <f t="shared" si="99"/>
        <v>1.2488888888888852</v>
      </c>
      <c r="AV111" s="21"/>
      <c r="AW111" s="29">
        <f t="shared" si="65"/>
        <v>0.39634911880329238</v>
      </c>
      <c r="AX111" s="68">
        <f t="shared" si="82"/>
        <v>0.1145</v>
      </c>
      <c r="AY111" s="29"/>
      <c r="AZ111" s="29"/>
      <c r="BA111" s="16"/>
      <c r="BC111" s="20">
        <f t="shared" si="76"/>
        <v>-58.568390186738867</v>
      </c>
      <c r="BD111" s="20">
        <f t="shared" si="77"/>
        <v>-58.310602694511857</v>
      </c>
      <c r="BE111" s="32">
        <f t="shared" si="79"/>
        <v>-40.224999999999994</v>
      </c>
      <c r="BF111" s="32">
        <f t="shared" si="93"/>
        <v>-39.705555555555556</v>
      </c>
      <c r="BG111" s="32">
        <f t="shared" si="101"/>
        <v>-39.830740740740744</v>
      </c>
      <c r="BH111" s="32">
        <f t="shared" si="102"/>
        <v>0.5194444444444386</v>
      </c>
      <c r="BI111" s="64">
        <f t="shared" si="103"/>
        <v>0.39425925925925043</v>
      </c>
      <c r="BJ111" s="21"/>
      <c r="BK111" s="29">
        <f t="shared" si="66"/>
        <v>0.98777912902137655</v>
      </c>
      <c r="BL111" s="29">
        <f t="shared" si="83"/>
        <v>-0.4</v>
      </c>
      <c r="BM111" s="29"/>
      <c r="BN111" s="29"/>
      <c r="BO111" s="16"/>
    </row>
    <row r="112" spans="1:67" ht="12.75">
      <c r="A112" s="5">
        <v>69367.600000000006</v>
      </c>
      <c r="B112" s="8">
        <f t="shared" si="67"/>
        <v>-69.417600000000007</v>
      </c>
      <c r="C112" s="8">
        <f t="shared" si="69"/>
        <v>0.3101999999999947</v>
      </c>
      <c r="D112" s="2">
        <v>-43.26</v>
      </c>
      <c r="G112" s="20">
        <f t="shared" si="70"/>
        <v>-6.3807445134920382</v>
      </c>
      <c r="H112" s="34">
        <f t="shared" si="71"/>
        <v>-6.3711968285947425</v>
      </c>
      <c r="I112" s="32">
        <f t="shared" si="61"/>
        <v>-34.385000000000005</v>
      </c>
      <c r="J112" s="32">
        <f t="shared" si="87"/>
        <v>-34.861666666666672</v>
      </c>
      <c r="K112" s="32">
        <f t="shared" si="88"/>
        <v>-34.867222222222225</v>
      </c>
      <c r="L112" s="32">
        <f t="shared" si="89"/>
        <v>-0.47666666666666657</v>
      </c>
      <c r="M112" s="64">
        <f t="shared" si="90"/>
        <v>-0.48222222222221944</v>
      </c>
      <c r="N112" s="21"/>
      <c r="O112" s="29">
        <f t="shared" si="85"/>
        <v>-0.78083773620807173</v>
      </c>
      <c r="P112" s="29">
        <f t="shared" si="84"/>
        <v>-1.5699999999999999E-2</v>
      </c>
      <c r="Q112" s="29">
        <f t="shared" si="62"/>
        <v>-0.51275630356505819</v>
      </c>
      <c r="R112" s="29">
        <f t="shared" si="86"/>
        <v>1.95E-2</v>
      </c>
      <c r="S112" s="44"/>
      <c r="T112" s="60"/>
      <c r="U112" s="37"/>
      <c r="V112" s="16"/>
      <c r="X112" s="42">
        <f t="shared" si="63"/>
        <v>-4.1229570677842258</v>
      </c>
      <c r="Y112" s="20">
        <f t="shared" si="72"/>
        <v>-6.1516001224761148</v>
      </c>
      <c r="Z112" s="34">
        <f t="shared" si="73"/>
        <v>-6.1229570677842258</v>
      </c>
      <c r="AA112" s="32">
        <f t="shared" si="78"/>
        <v>-34.936666666666667</v>
      </c>
      <c r="AB112" s="32">
        <f t="shared" si="91"/>
        <v>-34.809722222222227</v>
      </c>
      <c r="AC112" s="32">
        <f t="shared" si="95"/>
        <v>-34.769166666666663</v>
      </c>
      <c r="AD112" s="32">
        <f t="shared" si="96"/>
        <v>0.12694444444444031</v>
      </c>
      <c r="AE112" s="64">
        <f t="shared" si="97"/>
        <v>0.16750000000000398</v>
      </c>
      <c r="AF112" s="21"/>
      <c r="AG112" s="29">
        <f t="shared" si="64"/>
        <v>0.77315608034213834</v>
      </c>
      <c r="AH112" s="29">
        <f t="shared" si="81"/>
        <v>-5.8200000000000002E-2</v>
      </c>
      <c r="AI112" s="29"/>
      <c r="AJ112" s="29"/>
      <c r="AK112" s="29"/>
      <c r="AL112" s="16"/>
      <c r="AN112" s="42">
        <f t="shared" si="68"/>
        <v>-33.281586703352872</v>
      </c>
      <c r="AO112" s="20">
        <f t="shared" si="74"/>
        <v>-35.367515867428544</v>
      </c>
      <c r="AP112" s="20">
        <f t="shared" si="75"/>
        <v>-35.281586703352872</v>
      </c>
      <c r="AQ112" s="32">
        <f t="shared" si="100"/>
        <v>-38.365000000000002</v>
      </c>
      <c r="AR112" s="32">
        <f t="shared" si="92"/>
        <v>-39.580000000000005</v>
      </c>
      <c r="AS112" s="32">
        <f t="shared" si="98"/>
        <v>-40.367222222222232</v>
      </c>
      <c r="AT112" s="20">
        <f t="shared" si="94"/>
        <v>-0.78722222222222626</v>
      </c>
      <c r="AU112" s="64">
        <f t="shared" si="99"/>
        <v>-2.0022222222222297</v>
      </c>
      <c r="AV112" s="21"/>
      <c r="AW112" s="29">
        <f t="shared" si="65"/>
        <v>-0.28652218255221562</v>
      </c>
      <c r="AX112" s="68">
        <f t="shared" si="82"/>
        <v>0.1145</v>
      </c>
      <c r="AY112" s="29"/>
      <c r="AZ112" s="29"/>
      <c r="BA112" s="16"/>
      <c r="BC112" s="20">
        <f t="shared" si="76"/>
        <v>-58.052815202284847</v>
      </c>
      <c r="BD112" s="20">
        <f t="shared" si="77"/>
        <v>-57.795027710057838</v>
      </c>
      <c r="BE112" s="32">
        <f t="shared" si="79"/>
        <v>-38.126666666666665</v>
      </c>
      <c r="BF112" s="32">
        <f t="shared" si="93"/>
        <v>-38.987222222222222</v>
      </c>
      <c r="BG112" s="32">
        <f t="shared" si="101"/>
        <v>-39.488518518518525</v>
      </c>
      <c r="BH112" s="32">
        <f t="shared" si="102"/>
        <v>-0.86055555555555685</v>
      </c>
      <c r="BI112" s="64">
        <f t="shared" si="103"/>
        <v>-1.3618518518518599</v>
      </c>
      <c r="BJ112" s="21"/>
      <c r="BK112" s="29">
        <f t="shared" si="66"/>
        <v>0.65649772736142364</v>
      </c>
      <c r="BL112" s="29">
        <f t="shared" si="83"/>
        <v>-0.4</v>
      </c>
      <c r="BM112" s="29"/>
      <c r="BN112" s="29"/>
      <c r="BO112" s="16"/>
    </row>
    <row r="113" spans="1:67" ht="12.75">
      <c r="A113" s="5">
        <v>69057.399999999994</v>
      </c>
      <c r="B113" s="8">
        <f t="shared" si="67"/>
        <v>-69.107399999999998</v>
      </c>
      <c r="C113" s="8">
        <f t="shared" si="69"/>
        <v>0.31020000000000891</v>
      </c>
      <c r="D113" s="2">
        <v>-42.58</v>
      </c>
      <c r="G113" s="20">
        <f t="shared" si="70"/>
        <v>-6.3616491436974449</v>
      </c>
      <c r="H113" s="34">
        <f t="shared" si="71"/>
        <v>-6.3521014588001492</v>
      </c>
      <c r="I113" s="32">
        <f t="shared" si="61"/>
        <v>-35.479999999999997</v>
      </c>
      <c r="J113" s="32">
        <f t="shared" si="87"/>
        <v>-34.998333333333335</v>
      </c>
      <c r="K113" s="32">
        <f t="shared" si="88"/>
        <v>-34.922777777777775</v>
      </c>
      <c r="L113" s="32">
        <f t="shared" si="89"/>
        <v>0.48166666666666202</v>
      </c>
      <c r="M113" s="64">
        <f t="shared" si="90"/>
        <v>0.55722222222222229</v>
      </c>
      <c r="N113" s="21"/>
      <c r="O113" s="29">
        <f t="shared" si="85"/>
        <v>-0.15061654874511887</v>
      </c>
      <c r="P113" s="29">
        <f t="shared" si="84"/>
        <v>-1.5699999999999999E-2</v>
      </c>
      <c r="Q113" s="29">
        <f t="shared" si="62"/>
        <v>-0.94464926349123945</v>
      </c>
      <c r="R113" s="29">
        <f t="shared" si="86"/>
        <v>1.95E-2</v>
      </c>
      <c r="S113" s="44"/>
      <c r="T113" s="60"/>
      <c r="U113" s="37"/>
      <c r="V113" s="16"/>
      <c r="X113" s="42">
        <f t="shared" si="63"/>
        <v>-4.065670958400446</v>
      </c>
      <c r="Y113" s="20">
        <f t="shared" si="72"/>
        <v>-6.094314013092335</v>
      </c>
      <c r="Z113" s="34">
        <f t="shared" si="73"/>
        <v>-6.065670958400446</v>
      </c>
      <c r="AA113" s="32">
        <f t="shared" si="78"/>
        <v>-34.72</v>
      </c>
      <c r="AB113" s="32">
        <f t="shared" si="91"/>
        <v>-34.750555555555557</v>
      </c>
      <c r="AC113" s="32">
        <f t="shared" si="95"/>
        <v>-34.75194444444444</v>
      </c>
      <c r="AD113" s="32">
        <f t="shared" si="96"/>
        <v>-3.0555555555558556E-2</v>
      </c>
      <c r="AE113" s="64">
        <f t="shared" si="97"/>
        <v>-3.1944444444441444E-2</v>
      </c>
      <c r="AF113" s="21"/>
      <c r="AG113" s="29">
        <f t="shared" si="64"/>
        <v>0.18460586370958923</v>
      </c>
      <c r="AH113" s="29">
        <f t="shared" si="81"/>
        <v>-5.8200000000000002E-2</v>
      </c>
      <c r="AI113" s="29"/>
      <c r="AJ113" s="29"/>
      <c r="AK113" s="29"/>
      <c r="AL113" s="16"/>
      <c r="AN113" s="42">
        <f t="shared" si="68"/>
        <v>-33.109728375201534</v>
      </c>
      <c r="AO113" s="20">
        <f t="shared" si="74"/>
        <v>-35.195657539277207</v>
      </c>
      <c r="AP113" s="20">
        <f t="shared" si="75"/>
        <v>-35.109728375201534</v>
      </c>
      <c r="AQ113" s="32">
        <f t="shared" si="100"/>
        <v>-38.630000000000003</v>
      </c>
      <c r="AR113" s="32">
        <f t="shared" si="92"/>
        <v>-38.508333333333333</v>
      </c>
      <c r="AS113" s="32">
        <f t="shared" si="98"/>
        <v>-40.311666666666675</v>
      </c>
      <c r="AT113" s="20">
        <f t="shared" si="94"/>
        <v>-1.8033333333333417</v>
      </c>
      <c r="AU113" s="64">
        <f t="shared" si="99"/>
        <v>-1.681666666666672</v>
      </c>
      <c r="AV113" s="21"/>
      <c r="AW113" s="29">
        <f t="shared" si="65"/>
        <v>-0.83532657035216418</v>
      </c>
      <c r="AX113" s="68">
        <f t="shared" si="82"/>
        <v>0.1145</v>
      </c>
      <c r="AY113" s="29"/>
      <c r="AZ113" s="29"/>
      <c r="BA113" s="16"/>
      <c r="BC113" s="20">
        <f t="shared" si="76"/>
        <v>-57.537240217830828</v>
      </c>
      <c r="BD113" s="20">
        <f t="shared" si="77"/>
        <v>-57.279452725603818</v>
      </c>
      <c r="BE113" s="32">
        <f t="shared" si="79"/>
        <v>-38.61</v>
      </c>
      <c r="BF113" s="32">
        <f t="shared" si="93"/>
        <v>-38.655555555555559</v>
      </c>
      <c r="BG113" s="32">
        <f t="shared" si="101"/>
        <v>-39.254074074074076</v>
      </c>
      <c r="BH113" s="32">
        <f t="shared" si="102"/>
        <v>-4.5555555555559124E-2</v>
      </c>
      <c r="BI113" s="64">
        <f t="shared" si="103"/>
        <v>-0.64407407407407646</v>
      </c>
      <c r="BJ113" s="21"/>
      <c r="BK113" s="29">
        <f t="shared" si="66"/>
        <v>1.803374290953929E-2</v>
      </c>
      <c r="BL113" s="29">
        <f t="shared" si="83"/>
        <v>-0.4</v>
      </c>
      <c r="BM113" s="29"/>
      <c r="BN113" s="29"/>
      <c r="BO113" s="16"/>
    </row>
    <row r="114" spans="1:67" ht="12.75">
      <c r="A114" s="5">
        <v>68747.199999999997</v>
      </c>
      <c r="B114" s="8">
        <f t="shared" si="67"/>
        <v>-68.797200000000004</v>
      </c>
      <c r="C114" s="8">
        <f t="shared" si="69"/>
        <v>0.3101999999999947</v>
      </c>
      <c r="D114" s="2">
        <v>-41.72</v>
      </c>
      <c r="G114" s="20">
        <f t="shared" si="70"/>
        <v>-6.3425537739028517</v>
      </c>
      <c r="H114" s="34">
        <f t="shared" si="71"/>
        <v>-6.3330060890055559</v>
      </c>
      <c r="I114" s="32">
        <f t="shared" si="61"/>
        <v>-35.130000000000003</v>
      </c>
      <c r="J114" s="32">
        <f t="shared" si="87"/>
        <v>-35.166666666666664</v>
      </c>
      <c r="K114" s="32">
        <f t="shared" si="88"/>
        <v>-34.842777777777776</v>
      </c>
      <c r="L114" s="32">
        <f t="shared" si="89"/>
        <v>-3.666666666666174E-2</v>
      </c>
      <c r="M114" s="64">
        <f t="shared" si="90"/>
        <v>0.28722222222222626</v>
      </c>
      <c r="N114" s="21"/>
      <c r="O114" s="29">
        <f t="shared" si="85"/>
        <v>0.93145428495317883</v>
      </c>
      <c r="P114" s="29">
        <f t="shared" si="84"/>
        <v>-1.5699999999999999E-2</v>
      </c>
      <c r="Q114" s="29">
        <f t="shared" si="62"/>
        <v>-0.93453033442277278</v>
      </c>
      <c r="R114" s="29">
        <f t="shared" si="86"/>
        <v>1.95E-2</v>
      </c>
      <c r="S114" s="44"/>
      <c r="T114" s="60"/>
      <c r="U114" s="37"/>
      <c r="V114" s="16"/>
      <c r="X114" s="42">
        <f t="shared" si="63"/>
        <v>-4.0083848490166663</v>
      </c>
      <c r="Y114" s="20">
        <f t="shared" si="72"/>
        <v>-6.0370279037085552</v>
      </c>
      <c r="Z114" s="34">
        <f t="shared" si="73"/>
        <v>-6.0083848490166663</v>
      </c>
      <c r="AA114" s="32">
        <f t="shared" si="78"/>
        <v>-34.594999999999999</v>
      </c>
      <c r="AB114" s="32">
        <f t="shared" si="91"/>
        <v>-34.696666666666665</v>
      </c>
      <c r="AC114" s="32">
        <f t="shared" si="95"/>
        <v>-34.730833333333329</v>
      </c>
      <c r="AD114" s="32">
        <f t="shared" si="96"/>
        <v>-0.10166666666666657</v>
      </c>
      <c r="AE114" s="64">
        <f t="shared" si="97"/>
        <v>-0.13583333333333059</v>
      </c>
      <c r="AF114" s="21"/>
      <c r="AG114" s="29">
        <f t="shared" si="64"/>
        <v>-0.4903234882183391</v>
      </c>
      <c r="AH114" s="29">
        <f t="shared" si="81"/>
        <v>-5.8200000000000002E-2</v>
      </c>
      <c r="AI114" s="29"/>
      <c r="AJ114" s="29"/>
      <c r="AK114" s="29"/>
      <c r="AL114" s="16"/>
      <c r="AN114" s="42">
        <f t="shared" si="68"/>
        <v>-32.937870047050197</v>
      </c>
      <c r="AO114" s="20">
        <f t="shared" si="74"/>
        <v>-35.023799211125869</v>
      </c>
      <c r="AP114" s="20">
        <f t="shared" si="75"/>
        <v>-34.937870047050197</v>
      </c>
      <c r="AQ114" s="32">
        <f t="shared" si="100"/>
        <v>-38.53</v>
      </c>
      <c r="AR114" s="32">
        <f t="shared" si="92"/>
        <v>-39.01</v>
      </c>
      <c r="AS114" s="32">
        <f t="shared" si="98"/>
        <v>-40.253333333333337</v>
      </c>
      <c r="AT114" s="20">
        <f t="shared" si="94"/>
        <v>-1.2433333333333394</v>
      </c>
      <c r="AU114" s="64">
        <f t="shared" si="99"/>
        <v>-1.7233333333333363</v>
      </c>
      <c r="AV114" s="21"/>
      <c r="AW114" s="29">
        <f t="shared" si="65"/>
        <v>-0.99327237226361931</v>
      </c>
      <c r="AX114" s="68">
        <f t="shared" si="82"/>
        <v>0.1145</v>
      </c>
      <c r="AY114" s="29"/>
      <c r="AZ114" s="29"/>
      <c r="BA114" s="16"/>
      <c r="BC114" s="20">
        <f t="shared" si="76"/>
        <v>-57.021665233376808</v>
      </c>
      <c r="BD114" s="20">
        <f t="shared" si="77"/>
        <v>-56.763877741149798</v>
      </c>
      <c r="BE114" s="32">
        <f t="shared" si="79"/>
        <v>-39.230000000000004</v>
      </c>
      <c r="BF114" s="32">
        <f t="shared" si="93"/>
        <v>-38.520000000000003</v>
      </c>
      <c r="BG114" s="32">
        <f t="shared" si="101"/>
        <v>-39.013518518518516</v>
      </c>
      <c r="BH114" s="32">
        <f t="shared" si="102"/>
        <v>0.71000000000000085</v>
      </c>
      <c r="BI114" s="64">
        <f t="shared" si="103"/>
        <v>0.21648148148148749</v>
      </c>
      <c r="BJ114" s="21"/>
      <c r="BK114" s="29">
        <f t="shared" si="66"/>
        <v>-0.62886843027245698</v>
      </c>
      <c r="BL114" s="29">
        <f t="shared" si="83"/>
        <v>-0.4</v>
      </c>
      <c r="BM114" s="29"/>
      <c r="BN114" s="29"/>
      <c r="BO114" s="16"/>
    </row>
    <row r="115" spans="1:67" ht="12.75">
      <c r="A115" s="5">
        <v>68437</v>
      </c>
      <c r="B115" s="8">
        <f t="shared" si="67"/>
        <v>-68.486999999999995</v>
      </c>
      <c r="C115" s="8">
        <f t="shared" si="69"/>
        <v>0.31020000000000891</v>
      </c>
      <c r="D115" s="2">
        <v>-36.450000000000003</v>
      </c>
      <c r="G115" s="20">
        <f t="shared" si="70"/>
        <v>-6.3234584041082584</v>
      </c>
      <c r="H115" s="34">
        <f t="shared" si="71"/>
        <v>-6.3139107192109627</v>
      </c>
      <c r="I115" s="32">
        <f t="shared" si="61"/>
        <v>-34.89</v>
      </c>
      <c r="J115" s="32">
        <f t="shared" si="87"/>
        <v>-35.033333333333339</v>
      </c>
      <c r="K115" s="32">
        <f t="shared" si="88"/>
        <v>-34.911666666666662</v>
      </c>
      <c r="L115" s="32">
        <f t="shared" si="89"/>
        <v>-0.14333333333333798</v>
      </c>
      <c r="M115" s="64">
        <f t="shared" si="90"/>
        <v>-2.1666666666661172E-2</v>
      </c>
      <c r="N115" s="21"/>
      <c r="O115" s="29">
        <f t="shared" si="85"/>
        <v>-0.78083773620798724</v>
      </c>
      <c r="P115" s="29">
        <f t="shared" si="84"/>
        <v>-1.5699999999999999E-2</v>
      </c>
      <c r="Q115" s="29">
        <f t="shared" si="62"/>
        <v>-0.4871342757301399</v>
      </c>
      <c r="R115" s="29">
        <f t="shared" si="86"/>
        <v>1.95E-2</v>
      </c>
      <c r="S115" s="44"/>
      <c r="T115" s="60"/>
      <c r="U115" s="37"/>
      <c r="V115" s="16"/>
      <c r="X115" s="42">
        <f t="shared" si="63"/>
        <v>-3.9510987396328865</v>
      </c>
      <c r="Y115" s="20">
        <f t="shared" si="72"/>
        <v>-5.9797417943247755</v>
      </c>
      <c r="Z115" s="34">
        <f t="shared" si="73"/>
        <v>-5.9510987396328865</v>
      </c>
      <c r="AA115" s="32">
        <f t="shared" si="78"/>
        <v>-34.774999999999999</v>
      </c>
      <c r="AB115" s="32">
        <f t="shared" si="91"/>
        <v>-34.692500000000003</v>
      </c>
      <c r="AC115" s="32">
        <f t="shared" si="95"/>
        <v>-34.739074074074068</v>
      </c>
      <c r="AD115" s="32">
        <f t="shared" si="96"/>
        <v>8.2499999999996021E-2</v>
      </c>
      <c r="AE115" s="64">
        <f t="shared" si="97"/>
        <v>3.5925925925930358E-2</v>
      </c>
      <c r="AF115" s="21"/>
      <c r="AG115" s="29">
        <f t="shared" si="64"/>
        <v>-0.93582503067032052</v>
      </c>
      <c r="AH115" s="29">
        <f t="shared" si="81"/>
        <v>-5.8200000000000002E-2</v>
      </c>
      <c r="AI115" s="29"/>
      <c r="AJ115" s="29"/>
      <c r="AK115" s="29"/>
      <c r="AL115" s="16"/>
      <c r="AN115" s="42">
        <f t="shared" si="68"/>
        <v>-32.766011718898859</v>
      </c>
      <c r="AO115" s="20">
        <f t="shared" si="74"/>
        <v>-34.851940882974532</v>
      </c>
      <c r="AP115" s="20">
        <f t="shared" si="75"/>
        <v>-34.766011718898859</v>
      </c>
      <c r="AQ115" s="32">
        <f t="shared" si="100"/>
        <v>-39.869999999999997</v>
      </c>
      <c r="AR115" s="32">
        <f t="shared" si="92"/>
        <v>-39.455000000000005</v>
      </c>
      <c r="AS115" s="32">
        <f t="shared" si="98"/>
        <v>-40.166666666666671</v>
      </c>
      <c r="AT115" s="20">
        <f t="shared" si="94"/>
        <v>-0.711666666666666</v>
      </c>
      <c r="AU115" s="64">
        <f t="shared" si="99"/>
        <v>-0.29666666666667396</v>
      </c>
      <c r="AV115" s="21"/>
      <c r="AW115" s="29">
        <f t="shared" si="65"/>
        <v>-0.68645499220013539</v>
      </c>
      <c r="AX115" s="68">
        <f t="shared" si="82"/>
        <v>0.1145</v>
      </c>
      <c r="AY115" s="29"/>
      <c r="AZ115" s="29"/>
      <c r="BA115" s="16"/>
      <c r="BC115" s="20">
        <f t="shared" si="76"/>
        <v>-56.506090248922789</v>
      </c>
      <c r="BD115" s="20">
        <f t="shared" si="77"/>
        <v>-56.248302756695779</v>
      </c>
      <c r="BE115" s="32">
        <f t="shared" si="79"/>
        <v>-37.72</v>
      </c>
      <c r="BF115" s="32">
        <f t="shared" si="93"/>
        <v>-38.505000000000003</v>
      </c>
      <c r="BG115" s="32">
        <f t="shared" si="101"/>
        <v>-38.953518518518521</v>
      </c>
      <c r="BH115" s="32">
        <f t="shared" si="102"/>
        <v>-0.78500000000000369</v>
      </c>
      <c r="BI115" s="64">
        <f t="shared" si="103"/>
        <v>-1.2335185185185225</v>
      </c>
      <c r="BJ115" s="21"/>
      <c r="BK115" s="29">
        <f t="shared" si="66"/>
        <v>-0.98151607583586609</v>
      </c>
      <c r="BL115" s="29">
        <f t="shared" si="83"/>
        <v>-0.4</v>
      </c>
      <c r="BM115" s="29"/>
      <c r="BN115" s="29"/>
      <c r="BO115" s="16"/>
    </row>
    <row r="116" spans="1:67" ht="12.75">
      <c r="A116" s="5">
        <v>68183</v>
      </c>
      <c r="B116" s="8">
        <f t="shared" si="67"/>
        <v>-68.233000000000004</v>
      </c>
      <c r="C116" s="8">
        <f t="shared" si="69"/>
        <v>0.25399999999999068</v>
      </c>
      <c r="D116" s="2">
        <v>-36.86</v>
      </c>
      <c r="G116" s="20">
        <f t="shared" si="70"/>
        <v>-6.3043630343136652</v>
      </c>
      <c r="H116" s="34">
        <f t="shared" si="71"/>
        <v>-6.2948153494163694</v>
      </c>
      <c r="I116" s="32">
        <f t="shared" si="61"/>
        <v>-35.08</v>
      </c>
      <c r="J116" s="32">
        <f t="shared" si="87"/>
        <v>-34.993333333333332</v>
      </c>
      <c r="K116" s="32">
        <f t="shared" si="88"/>
        <v>-34.85499999999999</v>
      </c>
      <c r="L116" s="32">
        <f t="shared" si="89"/>
        <v>8.6666666666666003E-2</v>
      </c>
      <c r="M116" s="64">
        <f t="shared" si="90"/>
        <v>0.22500000000000853</v>
      </c>
      <c r="N116" s="21"/>
      <c r="O116" s="29">
        <f t="shared" si="85"/>
        <v>-0.15061654874514019</v>
      </c>
      <c r="P116" s="29">
        <f t="shared" si="84"/>
        <v>-1.5699999999999999E-2</v>
      </c>
      <c r="Q116" s="29">
        <f t="shared" si="62"/>
        <v>0.18819732447106785</v>
      </c>
      <c r="R116" s="29">
        <f t="shared" si="86"/>
        <v>1.95E-2</v>
      </c>
      <c r="S116" s="44"/>
      <c r="T116" s="60"/>
      <c r="U116" s="37"/>
      <c r="V116" s="16"/>
      <c r="X116" s="42">
        <f t="shared" si="63"/>
        <v>-3.8938126302491067</v>
      </c>
      <c r="Y116" s="20">
        <f t="shared" si="72"/>
        <v>-5.9224556849409957</v>
      </c>
      <c r="Z116" s="34">
        <f t="shared" si="73"/>
        <v>-5.8938126302491067</v>
      </c>
      <c r="AA116" s="32">
        <f t="shared" si="78"/>
        <v>-34.707499999999996</v>
      </c>
      <c r="AB116" s="32">
        <f t="shared" si="91"/>
        <v>-34.724166666666662</v>
      </c>
      <c r="AC116" s="32">
        <f t="shared" si="95"/>
        <v>-34.722129629629627</v>
      </c>
      <c r="AD116" s="32">
        <f t="shared" si="96"/>
        <v>-1.6666666666665719E-2</v>
      </c>
      <c r="AE116" s="64">
        <f t="shared" si="97"/>
        <v>-1.4629629629631324E-2</v>
      </c>
      <c r="AF116" s="21"/>
      <c r="AG116" s="29">
        <f t="shared" si="64"/>
        <v>-0.94344364073495435</v>
      </c>
      <c r="AH116" s="29">
        <f t="shared" si="81"/>
        <v>-5.8200000000000002E-2</v>
      </c>
      <c r="AI116" s="29"/>
      <c r="AJ116" s="29"/>
      <c r="AK116" s="29"/>
      <c r="AL116" s="16"/>
      <c r="AN116" s="42">
        <f t="shared" si="68"/>
        <v>-32.594153390747522</v>
      </c>
      <c r="AO116" s="20">
        <f t="shared" si="74"/>
        <v>-34.680082554823194</v>
      </c>
      <c r="AP116" s="20">
        <f t="shared" si="75"/>
        <v>-34.594153390747522</v>
      </c>
      <c r="AQ116" s="32">
        <f t="shared" si="100"/>
        <v>-39.965000000000003</v>
      </c>
      <c r="AR116" s="32">
        <f t="shared" si="92"/>
        <v>-40.475000000000001</v>
      </c>
      <c r="AS116" s="32">
        <f t="shared" si="98"/>
        <v>-40.107222222222227</v>
      </c>
      <c r="AT116" s="20">
        <f t="shared" si="94"/>
        <v>0.36777777777777487</v>
      </c>
      <c r="AU116" s="64">
        <f t="shared" si="99"/>
        <v>-0.14222222222222314</v>
      </c>
      <c r="AV116" s="21"/>
      <c r="AW116" s="29">
        <f t="shared" si="65"/>
        <v>-5.8437692188787534E-2</v>
      </c>
      <c r="AX116" s="68">
        <f t="shared" si="82"/>
        <v>0.1145</v>
      </c>
      <c r="AY116" s="29"/>
      <c r="AZ116" s="29"/>
      <c r="BA116" s="16"/>
      <c r="BC116" s="20">
        <f t="shared" si="76"/>
        <v>-55.990515264468769</v>
      </c>
      <c r="BD116" s="20">
        <f t="shared" si="77"/>
        <v>-55.732727772241759</v>
      </c>
      <c r="BE116" s="32">
        <f t="shared" si="79"/>
        <v>-38.564999999999998</v>
      </c>
      <c r="BF116" s="32">
        <f t="shared" si="93"/>
        <v>-38.43</v>
      </c>
      <c r="BG116" s="32">
        <f t="shared" si="101"/>
        <v>-38.768518518518519</v>
      </c>
      <c r="BH116" s="32">
        <f t="shared" si="102"/>
        <v>0.13499999999999801</v>
      </c>
      <c r="BI116" s="64">
        <f t="shared" si="103"/>
        <v>-0.20351851851852132</v>
      </c>
      <c r="BJ116" s="21"/>
      <c r="BK116" s="29">
        <f t="shared" si="66"/>
        <v>-0.87490144117956536</v>
      </c>
      <c r="BL116" s="29">
        <f t="shared" si="83"/>
        <v>-0.4</v>
      </c>
      <c r="BM116" s="29"/>
      <c r="BN116" s="29"/>
      <c r="BO116" s="16"/>
    </row>
    <row r="117" spans="1:67" ht="12.75">
      <c r="A117" s="5">
        <v>67929</v>
      </c>
      <c r="B117" s="8">
        <f t="shared" si="67"/>
        <v>-67.978999999999999</v>
      </c>
      <c r="C117" s="8">
        <f t="shared" si="69"/>
        <v>0.25400000000000489</v>
      </c>
      <c r="D117" s="2">
        <v>-37.33</v>
      </c>
      <c r="G117" s="20">
        <f t="shared" si="70"/>
        <v>-6.2852676645190719</v>
      </c>
      <c r="H117" s="34">
        <f t="shared" si="71"/>
        <v>-6.2757199796217762</v>
      </c>
      <c r="I117" s="32">
        <f t="shared" si="61"/>
        <v>-35.01</v>
      </c>
      <c r="J117" s="32">
        <f t="shared" si="87"/>
        <v>-34.806666666666665</v>
      </c>
      <c r="K117" s="32">
        <f t="shared" si="88"/>
        <v>-34.868888888888883</v>
      </c>
      <c r="L117" s="32">
        <f t="shared" si="89"/>
        <v>0.20333333333333314</v>
      </c>
      <c r="M117" s="64">
        <f t="shared" si="90"/>
        <v>0.14111111111111541</v>
      </c>
      <c r="N117" s="21"/>
      <c r="O117" s="29">
        <f t="shared" si="85"/>
        <v>0.93145428495318661</v>
      </c>
      <c r="P117" s="29">
        <f t="shared" si="84"/>
        <v>-1.5699999999999999E-2</v>
      </c>
      <c r="Q117" s="29">
        <f t="shared" si="62"/>
        <v>0.7754693049719783</v>
      </c>
      <c r="R117" s="29">
        <f t="shared" si="86"/>
        <v>1.95E-2</v>
      </c>
      <c r="S117" s="44"/>
      <c r="T117" s="60"/>
      <c r="U117" s="37"/>
      <c r="V117" s="16"/>
      <c r="X117" s="42">
        <f t="shared" si="63"/>
        <v>-3.836526520865327</v>
      </c>
      <c r="Y117" s="20">
        <f t="shared" si="72"/>
        <v>-5.865169575557216</v>
      </c>
      <c r="Z117" s="56">
        <f t="shared" si="73"/>
        <v>-5.836526520865327</v>
      </c>
      <c r="AA117" s="32">
        <f t="shared" si="78"/>
        <v>-34.69</v>
      </c>
      <c r="AB117" s="32">
        <f t="shared" si="91"/>
        <v>-34.734999999999992</v>
      </c>
      <c r="AC117" s="32">
        <f t="shared" si="95"/>
        <v>-34.676666666666662</v>
      </c>
      <c r="AD117" s="32">
        <f t="shared" si="96"/>
        <v>-4.49999999999946E-2</v>
      </c>
      <c r="AE117" s="64">
        <f t="shared" si="97"/>
        <v>1.3333333333335418E-2</v>
      </c>
      <c r="AF117" s="21"/>
      <c r="AG117" s="29">
        <f t="shared" si="64"/>
        <v>-0.509614486091579</v>
      </c>
      <c r="AH117" s="29">
        <f t="shared" si="81"/>
        <v>-5.8200000000000002E-2</v>
      </c>
      <c r="AI117" s="29"/>
      <c r="AJ117" s="29"/>
      <c r="AK117" s="29"/>
      <c r="AL117" s="16"/>
      <c r="AN117" s="42">
        <f t="shared" si="68"/>
        <v>-32.422295062596184</v>
      </c>
      <c r="AO117" s="20">
        <f t="shared" si="74"/>
        <v>-34.508224226671857</v>
      </c>
      <c r="AP117" s="20">
        <f t="shared" si="75"/>
        <v>-34.422295062596184</v>
      </c>
      <c r="AQ117" s="32">
        <f t="shared" si="100"/>
        <v>-41.59</v>
      </c>
      <c r="AR117" s="32">
        <f t="shared" si="92"/>
        <v>-41.166666666666664</v>
      </c>
      <c r="AS117" s="32">
        <f t="shared" si="98"/>
        <v>-40.425555555555555</v>
      </c>
      <c r="AT117" s="20">
        <f t="shared" si="94"/>
        <v>0.74111111111110972</v>
      </c>
      <c r="AU117" s="64">
        <f t="shared" si="99"/>
        <v>1.1644444444444488</v>
      </c>
      <c r="AV117" s="21"/>
      <c r="AW117" s="29">
        <f t="shared" si="65"/>
        <v>0.59692325346029829</v>
      </c>
      <c r="AX117" s="68">
        <f t="shared" si="82"/>
        <v>0.1145</v>
      </c>
      <c r="AY117" s="29"/>
      <c r="AZ117" s="29"/>
      <c r="BA117" s="16"/>
      <c r="BC117" s="20">
        <f t="shared" si="76"/>
        <v>-55.474940280014749</v>
      </c>
      <c r="BD117" s="20">
        <f t="shared" si="77"/>
        <v>-55.217152787787739</v>
      </c>
      <c r="BE117" s="32">
        <f t="shared" si="79"/>
        <v>-39.004999999999995</v>
      </c>
      <c r="BF117" s="32">
        <f t="shared" si="93"/>
        <v>-38.814999999999998</v>
      </c>
      <c r="BG117" s="32">
        <f t="shared" si="101"/>
        <v>-38.908333333333331</v>
      </c>
      <c r="BH117" s="32">
        <f t="shared" si="102"/>
        <v>0.18999999999999773</v>
      </c>
      <c r="BI117" s="64">
        <f t="shared" si="103"/>
        <v>9.6666666666664014E-2</v>
      </c>
      <c r="BJ117" s="21"/>
      <c r="BK117" s="29">
        <f t="shared" si="66"/>
        <v>-0.35891069874891773</v>
      </c>
      <c r="BL117" s="29">
        <f t="shared" si="83"/>
        <v>-0.4</v>
      </c>
      <c r="BM117" s="29"/>
      <c r="BN117" s="29"/>
      <c r="BO117" s="16"/>
    </row>
    <row r="118" spans="1:67" ht="12.75">
      <c r="A118" s="5">
        <v>67675</v>
      </c>
      <c r="B118" s="8">
        <f t="shared" si="67"/>
        <v>-67.724999999999994</v>
      </c>
      <c r="C118" s="8">
        <f t="shared" si="69"/>
        <v>0.25400000000000489</v>
      </c>
      <c r="D118" s="2">
        <v>-37.69</v>
      </c>
      <c r="G118" s="20">
        <f t="shared" si="70"/>
        <v>-6.2661722947244787</v>
      </c>
      <c r="H118" s="34">
        <f t="shared" si="71"/>
        <v>-6.2566246098271829</v>
      </c>
      <c r="I118" s="32">
        <f t="shared" si="61"/>
        <v>-34.33</v>
      </c>
      <c r="J118" s="32">
        <f t="shared" si="87"/>
        <v>-34.840000000000003</v>
      </c>
      <c r="K118" s="32">
        <f t="shared" si="88"/>
        <v>-34.787777777777784</v>
      </c>
      <c r="L118" s="32">
        <f t="shared" si="89"/>
        <v>-0.51000000000000512</v>
      </c>
      <c r="M118" s="64">
        <f t="shared" si="90"/>
        <v>-0.45777777777778539</v>
      </c>
      <c r="N118" s="21"/>
      <c r="O118" s="29">
        <f t="shared" si="85"/>
        <v>-0.78083773620804475</v>
      </c>
      <c r="P118" s="29">
        <f t="shared" si="84"/>
        <v>-1.5699999999999999E-2</v>
      </c>
      <c r="Q118" s="29">
        <f t="shared" si="62"/>
        <v>0.99989057929515923</v>
      </c>
      <c r="R118" s="29">
        <f t="shared" si="86"/>
        <v>1.95E-2</v>
      </c>
      <c r="S118" s="44"/>
      <c r="T118" s="60"/>
      <c r="U118" s="37"/>
      <c r="V118" s="16"/>
      <c r="X118" s="42">
        <f t="shared" si="63"/>
        <v>-3.7792404114815472</v>
      </c>
      <c r="Y118" s="20">
        <f t="shared" si="72"/>
        <v>-5.8078834661734362</v>
      </c>
      <c r="Z118" s="56">
        <f t="shared" si="73"/>
        <v>-5.7792404114815472</v>
      </c>
      <c r="AA118" s="32">
        <f t="shared" si="78"/>
        <v>-34.807499999999997</v>
      </c>
      <c r="AB118" s="32">
        <f t="shared" si="91"/>
        <v>-34.714999999999996</v>
      </c>
      <c r="AC118" s="32">
        <f t="shared" si="95"/>
        <v>-34.652777777777771</v>
      </c>
      <c r="AD118" s="32">
        <f t="shared" si="96"/>
        <v>9.2500000000001137E-2</v>
      </c>
      <c r="AE118" s="63">
        <f t="shared" si="97"/>
        <v>0.15472222222222598</v>
      </c>
      <c r="AF118" s="21"/>
      <c r="AG118" s="29">
        <f t="shared" si="64"/>
        <v>0.16266895032817816</v>
      </c>
      <c r="AH118" s="29">
        <f t="shared" si="81"/>
        <v>-5.8200000000000002E-2</v>
      </c>
      <c r="AI118" s="29"/>
      <c r="AJ118" s="29"/>
      <c r="AK118" s="29"/>
      <c r="AL118" s="16"/>
      <c r="AN118" s="42">
        <f t="shared" si="68"/>
        <v>-32.250436734444847</v>
      </c>
      <c r="AO118" s="20">
        <f t="shared" si="74"/>
        <v>-34.336365898520519</v>
      </c>
      <c r="AP118" s="20">
        <f t="shared" si="75"/>
        <v>-34.250436734444847</v>
      </c>
      <c r="AQ118" s="32">
        <f t="shared" si="100"/>
        <v>-41.945</v>
      </c>
      <c r="AR118" s="32">
        <f t="shared" si="92"/>
        <v>-41.464999999999996</v>
      </c>
      <c r="AS118" s="32">
        <f t="shared" si="98"/>
        <v>-40.467777777777776</v>
      </c>
      <c r="AT118" s="20">
        <f t="shared" si="94"/>
        <v>0.99722222222222001</v>
      </c>
      <c r="AU118" s="64">
        <f t="shared" si="99"/>
        <v>1.477222222222224</v>
      </c>
      <c r="AV118" s="21"/>
      <c r="AW118" s="29">
        <f t="shared" si="65"/>
        <v>0.97297717475233125</v>
      </c>
      <c r="AX118" s="68">
        <f t="shared" si="82"/>
        <v>0.1145</v>
      </c>
      <c r="AY118" s="29"/>
      <c r="AZ118" s="29"/>
      <c r="BA118" s="16"/>
      <c r="BC118" s="20">
        <f t="shared" si="76"/>
        <v>-54.95936529556073</v>
      </c>
      <c r="BD118" s="20">
        <f t="shared" si="77"/>
        <v>-54.70157780333372</v>
      </c>
      <c r="BE118" s="32">
        <f t="shared" si="79"/>
        <v>-38.875</v>
      </c>
      <c r="BF118" s="32">
        <f t="shared" si="93"/>
        <v>-39.368333333333332</v>
      </c>
      <c r="BG118" s="32">
        <f t="shared" si="101"/>
        <v>-39.014259259259255</v>
      </c>
      <c r="BH118" s="32">
        <f t="shared" si="102"/>
        <v>-0.49333333333333229</v>
      </c>
      <c r="BI118" s="64">
        <f t="shared" si="103"/>
        <v>-0.13925925925925497</v>
      </c>
      <c r="BJ118" s="21"/>
      <c r="BK118" s="29">
        <f t="shared" si="66"/>
        <v>0.32501834847446243</v>
      </c>
      <c r="BL118" s="29">
        <f t="shared" si="83"/>
        <v>-0.4</v>
      </c>
      <c r="BM118" s="29"/>
      <c r="BN118" s="29"/>
      <c r="BO118" s="16"/>
    </row>
    <row r="119" spans="1:67" ht="12.75">
      <c r="A119" s="5">
        <v>67421</v>
      </c>
      <c r="B119" s="8">
        <f t="shared" si="67"/>
        <v>-67.471000000000004</v>
      </c>
      <c r="C119" s="8">
        <f t="shared" si="69"/>
        <v>0.25399999999999068</v>
      </c>
      <c r="D119" s="2">
        <v>-37.880000000000003</v>
      </c>
      <c r="G119" s="20">
        <f t="shared" si="70"/>
        <v>-6.2470769249298854</v>
      </c>
      <c r="H119" s="34">
        <f t="shared" si="71"/>
        <v>-6.2375292400325897</v>
      </c>
      <c r="I119" s="32">
        <f t="shared" si="61"/>
        <v>-35.18</v>
      </c>
      <c r="J119" s="32">
        <f t="shared" si="87"/>
        <v>-34.573333333333331</v>
      </c>
      <c r="K119" s="32">
        <f t="shared" si="88"/>
        <v>-34.808888888888895</v>
      </c>
      <c r="L119" s="32">
        <f t="shared" si="89"/>
        <v>0.60666666666666913</v>
      </c>
      <c r="M119" s="64">
        <f t="shared" si="90"/>
        <v>0.37111111111110517</v>
      </c>
      <c r="N119" s="21"/>
      <c r="O119" s="29">
        <f t="shared" si="85"/>
        <v>-0.15061654874504912</v>
      </c>
      <c r="P119" s="29">
        <f t="shared" si="84"/>
        <v>-1.5699999999999999E-2</v>
      </c>
      <c r="Q119" s="29">
        <f t="shared" si="62"/>
        <v>0.75645193902016772</v>
      </c>
      <c r="R119" s="29">
        <f t="shared" si="86"/>
        <v>1.95E-2</v>
      </c>
      <c r="S119" s="44"/>
      <c r="T119" s="60"/>
      <c r="U119" s="37"/>
      <c r="V119" s="16"/>
      <c r="X119" s="42">
        <f t="shared" si="63"/>
        <v>-3.7219543020977675</v>
      </c>
      <c r="Y119" s="20">
        <f t="shared" si="72"/>
        <v>-5.7505973567896564</v>
      </c>
      <c r="Z119" s="34">
        <f t="shared" si="73"/>
        <v>-5.7219543020977675</v>
      </c>
      <c r="AA119" s="32">
        <f t="shared" si="78"/>
        <v>-34.647499999999994</v>
      </c>
      <c r="AB119" s="32">
        <f t="shared" si="91"/>
        <v>-34.691666666666663</v>
      </c>
      <c r="AC119" s="32">
        <f t="shared" si="95"/>
        <v>-34.670277777777777</v>
      </c>
      <c r="AD119" s="32">
        <f t="shared" si="96"/>
        <v>-4.416666666666913E-2</v>
      </c>
      <c r="AE119" s="63">
        <f t="shared" si="97"/>
        <v>-2.2777777777783115E-2</v>
      </c>
      <c r="AF119" s="21"/>
      <c r="AG119" s="29">
        <f t="shared" si="64"/>
        <v>0.75883777702537503</v>
      </c>
      <c r="AH119" s="29">
        <f t="shared" si="81"/>
        <v>-5.8200000000000002E-2</v>
      </c>
      <c r="AI119" s="29"/>
      <c r="AJ119" s="29"/>
      <c r="AK119" s="29"/>
      <c r="AL119" s="16"/>
      <c r="AN119" s="42">
        <f t="shared" si="68"/>
        <v>-32.078578406293509</v>
      </c>
      <c r="AO119" s="20">
        <f t="shared" si="74"/>
        <v>-34.164507570369182</v>
      </c>
      <c r="AP119" s="20">
        <f t="shared" si="75"/>
        <v>-34.078578406293509</v>
      </c>
      <c r="AQ119" s="32">
        <f t="shared" si="100"/>
        <v>-40.86</v>
      </c>
      <c r="AR119" s="32">
        <f t="shared" si="92"/>
        <v>-41.338333333333338</v>
      </c>
      <c r="AS119" s="32">
        <f t="shared" si="98"/>
        <v>-40.497777777777777</v>
      </c>
      <c r="AT119" s="20">
        <f t="shared" si="94"/>
        <v>0.84055555555556083</v>
      </c>
      <c r="AU119" s="64">
        <f t="shared" si="99"/>
        <v>0.362222222222222</v>
      </c>
      <c r="AV119" s="21"/>
      <c r="AW119" s="29">
        <f t="shared" si="65"/>
        <v>0.89376426254094998</v>
      </c>
      <c r="AX119" s="68">
        <f t="shared" si="82"/>
        <v>0.1145</v>
      </c>
      <c r="AY119" s="29"/>
      <c r="AZ119" s="29"/>
      <c r="BA119" s="16"/>
      <c r="BC119" s="20">
        <f t="shared" si="76"/>
        <v>-54.44379031110671</v>
      </c>
      <c r="BD119" s="20">
        <f t="shared" si="77"/>
        <v>-54.1860028188797</v>
      </c>
      <c r="BE119" s="32">
        <f t="shared" si="79"/>
        <v>-40.225000000000001</v>
      </c>
      <c r="BF119" s="32">
        <f t="shared" si="93"/>
        <v>-39.22</v>
      </c>
      <c r="BG119" s="32">
        <f t="shared" si="101"/>
        <v>-38.900925925925918</v>
      </c>
      <c r="BH119" s="32">
        <f t="shared" si="102"/>
        <v>1.0050000000000026</v>
      </c>
      <c r="BI119" s="64">
        <f t="shared" si="103"/>
        <v>1.3240740740740833</v>
      </c>
      <c r="BJ119" s="21"/>
      <c r="BK119" s="29">
        <f t="shared" si="66"/>
        <v>0.85686769827004394</v>
      </c>
      <c r="BL119" s="29">
        <f t="shared" si="83"/>
        <v>-0.4</v>
      </c>
      <c r="BM119" s="29"/>
      <c r="BN119" s="29"/>
      <c r="BO119" s="16"/>
    </row>
    <row r="120" spans="1:67" ht="12.75">
      <c r="A120" s="5">
        <v>67167</v>
      </c>
      <c r="B120" s="8">
        <f t="shared" si="67"/>
        <v>-67.216999999999999</v>
      </c>
      <c r="C120" s="8">
        <f t="shared" si="69"/>
        <v>0.25400000000000489</v>
      </c>
      <c r="D120" s="2">
        <v>-38.22</v>
      </c>
      <c r="G120" s="20">
        <f t="shared" si="70"/>
        <v>-6.2279815551352922</v>
      </c>
      <c r="H120" s="34">
        <f t="shared" si="71"/>
        <v>-6.2184338702379964</v>
      </c>
      <c r="I120" s="32">
        <f t="shared" si="61"/>
        <v>-34.21</v>
      </c>
      <c r="J120" s="32">
        <f t="shared" si="87"/>
        <v>-34.633333333333333</v>
      </c>
      <c r="K120" s="32">
        <f t="shared" si="88"/>
        <v>-34.869999999999997</v>
      </c>
      <c r="L120" s="32">
        <f t="shared" si="89"/>
        <v>-0.42333333333333201</v>
      </c>
      <c r="M120" s="64">
        <f t="shared" si="90"/>
        <v>-0.65999999999999659</v>
      </c>
      <c r="N120" s="21"/>
      <c r="O120" s="29">
        <f t="shared" si="85"/>
        <v>0.93145428495315308</v>
      </c>
      <c r="P120" s="29">
        <f t="shared" si="84"/>
        <v>-1.5699999999999999E-2</v>
      </c>
      <c r="Q120" s="29">
        <f t="shared" si="62"/>
        <v>0.15906102945077877</v>
      </c>
      <c r="R120" s="29">
        <f t="shared" si="86"/>
        <v>1.95E-2</v>
      </c>
      <c r="S120" s="44"/>
      <c r="T120" s="60"/>
      <c r="U120" s="37"/>
      <c r="V120" s="16"/>
      <c r="X120" s="42">
        <f t="shared" si="63"/>
        <v>-3.6646681927139877</v>
      </c>
      <c r="Y120" s="20">
        <f t="shared" si="72"/>
        <v>-5.6933112474058767</v>
      </c>
      <c r="Z120" s="34">
        <f t="shared" si="73"/>
        <v>-5.6646681927139877</v>
      </c>
      <c r="AA120" s="32">
        <f t="shared" si="78"/>
        <v>-34.619999999999997</v>
      </c>
      <c r="AB120" s="32">
        <f t="shared" si="91"/>
        <v>-34.598333333333329</v>
      </c>
      <c r="AC120" s="32">
        <f t="shared" si="95"/>
        <v>-34.738333333333323</v>
      </c>
      <c r="AD120" s="32">
        <f t="shared" si="96"/>
        <v>2.1666666666668277E-2</v>
      </c>
      <c r="AE120" s="63">
        <f t="shared" si="97"/>
        <v>-0.11833333333332519</v>
      </c>
      <c r="AF120" s="21"/>
      <c r="AG120" s="29">
        <f t="shared" si="64"/>
        <v>0.99993797430991593</v>
      </c>
      <c r="AH120" s="29">
        <f t="shared" si="81"/>
        <v>-5.8200000000000002E-2</v>
      </c>
      <c r="AI120" s="29"/>
      <c r="AJ120" s="29"/>
      <c r="AK120" s="29"/>
      <c r="AL120" s="16"/>
      <c r="AN120" s="42">
        <f t="shared" si="68"/>
        <v>-31.906720078142172</v>
      </c>
      <c r="AO120" s="20">
        <f t="shared" si="74"/>
        <v>-33.992649242217844</v>
      </c>
      <c r="AP120" s="20">
        <f t="shared" si="75"/>
        <v>-33.906720078142172</v>
      </c>
      <c r="AQ120" s="32">
        <f t="shared" si="100"/>
        <v>-41.21</v>
      </c>
      <c r="AR120" s="32">
        <f t="shared" si="92"/>
        <v>-41.099999999999994</v>
      </c>
      <c r="AS120" s="32">
        <f t="shared" si="98"/>
        <v>-40.413333333333334</v>
      </c>
      <c r="AT120" s="20">
        <f t="shared" si="94"/>
        <v>0.68666666666666032</v>
      </c>
      <c r="AU120" s="64">
        <f t="shared" si="99"/>
        <v>0.79666666666666686</v>
      </c>
      <c r="AV120" s="21"/>
      <c r="AW120" s="29">
        <f t="shared" si="65"/>
        <v>0.39634911880333829</v>
      </c>
      <c r="AX120" s="68">
        <f t="shared" si="82"/>
        <v>0.1145</v>
      </c>
      <c r="AY120" s="29"/>
      <c r="AZ120" s="29"/>
      <c r="BA120" s="16"/>
      <c r="BC120" s="20">
        <f t="shared" si="76"/>
        <v>-53.92821532665269</v>
      </c>
      <c r="BD120" s="20">
        <f t="shared" si="77"/>
        <v>-53.670427834425681</v>
      </c>
      <c r="BE120" s="32">
        <f t="shared" si="79"/>
        <v>-38.56</v>
      </c>
      <c r="BF120" s="32">
        <f t="shared" si="93"/>
        <v>-39.389999999999993</v>
      </c>
      <c r="BG120" s="32">
        <f t="shared" si="101"/>
        <v>-38.842777777777769</v>
      </c>
      <c r="BH120" s="32">
        <f t="shared" si="102"/>
        <v>-0.82999999999999119</v>
      </c>
      <c r="BI120" s="64">
        <f t="shared" si="103"/>
        <v>-0.28277777777776691</v>
      </c>
      <c r="BJ120" s="21"/>
      <c r="BK120" s="29">
        <f t="shared" si="66"/>
        <v>0.98777912902136877</v>
      </c>
      <c r="BL120" s="29">
        <f t="shared" si="83"/>
        <v>-0.4</v>
      </c>
      <c r="BM120" s="29"/>
      <c r="BN120" s="29"/>
      <c r="BO120" s="16"/>
    </row>
    <row r="121" spans="1:67" ht="12.75">
      <c r="A121" s="5">
        <v>66880.800000000003</v>
      </c>
      <c r="B121" s="8">
        <f t="shared" si="67"/>
        <v>-66.930800000000005</v>
      </c>
      <c r="C121" s="8">
        <f t="shared" si="69"/>
        <v>0.28619999999999379</v>
      </c>
      <c r="D121" s="2">
        <v>-38.54</v>
      </c>
      <c r="G121" s="20">
        <f t="shared" si="70"/>
        <v>-6.2088861853406989</v>
      </c>
      <c r="H121" s="34">
        <f t="shared" si="71"/>
        <v>-6.1993385004434032</v>
      </c>
      <c r="I121" s="32">
        <f t="shared" si="61"/>
        <v>-34.51</v>
      </c>
      <c r="J121" s="32">
        <f t="shared" si="87"/>
        <v>-34.49</v>
      </c>
      <c r="K121" s="32">
        <f t="shared" si="88"/>
        <v>-34.787777777777784</v>
      </c>
      <c r="L121" s="32">
        <f t="shared" si="89"/>
        <v>1.9999999999996021E-2</v>
      </c>
      <c r="M121" s="64">
        <f t="shared" si="90"/>
        <v>-0.27777777777778567</v>
      </c>
      <c r="N121" s="21"/>
      <c r="O121" s="29">
        <f t="shared" si="85"/>
        <v>-0.78083773620810226</v>
      </c>
      <c r="P121" s="29">
        <f t="shared" si="84"/>
        <v>-1.5699999999999999E-2</v>
      </c>
      <c r="Q121" s="29">
        <f t="shared" si="62"/>
        <v>-0.51275630356506408</v>
      </c>
      <c r="R121" s="29">
        <f t="shared" si="86"/>
        <v>1.95E-2</v>
      </c>
      <c r="S121" s="44"/>
      <c r="T121" s="60"/>
      <c r="U121" s="37"/>
      <c r="V121" s="16"/>
      <c r="X121" s="42">
        <f t="shared" si="63"/>
        <v>-3.6073820833302079</v>
      </c>
      <c r="Y121" s="20">
        <f t="shared" si="72"/>
        <v>-5.6360251380220969</v>
      </c>
      <c r="Z121" s="34">
        <f t="shared" si="73"/>
        <v>-5.6073820833302079</v>
      </c>
      <c r="AA121" s="32">
        <f t="shared" si="78"/>
        <v>-34.527499999999996</v>
      </c>
      <c r="AB121" s="32">
        <f t="shared" si="91"/>
        <v>-34.55083333333333</v>
      </c>
      <c r="AC121" s="32">
        <f t="shared" si="95"/>
        <v>-34.756666666666668</v>
      </c>
      <c r="AD121" s="32">
        <f t="shared" si="96"/>
        <v>-2.3333333333333428E-2</v>
      </c>
      <c r="AE121" s="63">
        <f t="shared" si="97"/>
        <v>-0.2291666666666714</v>
      </c>
      <c r="AF121" s="21"/>
      <c r="AG121" s="29">
        <f t="shared" si="64"/>
        <v>0.77315608034213401</v>
      </c>
      <c r="AH121" s="29">
        <f t="shared" si="81"/>
        <v>-5.8200000000000002E-2</v>
      </c>
      <c r="AI121" s="29"/>
      <c r="AJ121" s="29"/>
      <c r="AK121" s="29"/>
      <c r="AL121" s="16"/>
      <c r="AN121" s="42">
        <f t="shared" si="68"/>
        <v>-31.734861749990834</v>
      </c>
      <c r="AO121" s="20">
        <f t="shared" si="74"/>
        <v>-33.820790914066507</v>
      </c>
      <c r="AP121" s="20">
        <f t="shared" si="75"/>
        <v>-33.734861749990834</v>
      </c>
      <c r="AQ121" s="32">
        <f t="shared" si="100"/>
        <v>-41.23</v>
      </c>
      <c r="AR121" s="32">
        <f t="shared" si="92"/>
        <v>-40.483333333333327</v>
      </c>
      <c r="AS121" s="32">
        <f t="shared" si="98"/>
        <v>-40.592777777777776</v>
      </c>
      <c r="AT121" s="20">
        <f t="shared" si="94"/>
        <v>-0.10944444444444912</v>
      </c>
      <c r="AU121" s="64">
        <f t="shared" si="99"/>
        <v>0.63722222222222058</v>
      </c>
      <c r="AV121" s="21"/>
      <c r="AW121" s="29">
        <f t="shared" si="65"/>
        <v>-0.28652218255214046</v>
      </c>
      <c r="AX121" s="68">
        <f t="shared" si="82"/>
        <v>0.1145</v>
      </c>
      <c r="AY121" s="29"/>
      <c r="AZ121" s="29"/>
      <c r="BA121" s="16"/>
      <c r="BC121" s="20">
        <f t="shared" si="76"/>
        <v>-53.412640342198671</v>
      </c>
      <c r="BD121" s="20">
        <f t="shared" si="77"/>
        <v>-53.154852849971661</v>
      </c>
      <c r="BE121" s="32">
        <f t="shared" si="79"/>
        <v>-39.384999999999998</v>
      </c>
      <c r="BF121" s="32">
        <f t="shared" si="93"/>
        <v>-39.169444444444444</v>
      </c>
      <c r="BG121" s="32">
        <f t="shared" si="101"/>
        <v>-38.718333333333334</v>
      </c>
      <c r="BH121" s="32">
        <f t="shared" si="102"/>
        <v>0.21555555555555372</v>
      </c>
      <c r="BI121" s="64">
        <f t="shared" si="103"/>
        <v>0.6666666666666643</v>
      </c>
      <c r="BJ121" s="21"/>
      <c r="BK121" s="29">
        <f t="shared" si="66"/>
        <v>0.656497727361397</v>
      </c>
      <c r="BL121" s="29">
        <f t="shared" si="83"/>
        <v>-0.4</v>
      </c>
      <c r="BM121" s="29"/>
      <c r="BN121" s="29"/>
      <c r="BO121" s="16"/>
    </row>
    <row r="122" spans="1:67" ht="12.75">
      <c r="A122" s="5">
        <v>66594.600000000006</v>
      </c>
      <c r="B122" s="8">
        <f t="shared" si="67"/>
        <v>-66.644600000000011</v>
      </c>
      <c r="C122" s="8">
        <f t="shared" si="69"/>
        <v>0.28619999999999379</v>
      </c>
      <c r="D122" s="2">
        <v>-40.270000000000003</v>
      </c>
      <c r="G122" s="20">
        <f t="shared" si="70"/>
        <v>-6.1897908155461057</v>
      </c>
      <c r="H122" s="34">
        <f t="shared" si="71"/>
        <v>-6.1802431306488099</v>
      </c>
      <c r="I122" s="32">
        <f t="shared" si="61"/>
        <v>-34.75</v>
      </c>
      <c r="J122" s="32">
        <f t="shared" si="87"/>
        <v>-34.859999999999992</v>
      </c>
      <c r="K122" s="32">
        <f t="shared" si="88"/>
        <v>-34.79</v>
      </c>
      <c r="L122" s="32">
        <f t="shared" si="89"/>
        <v>-0.10999999999999233</v>
      </c>
      <c r="M122" s="64">
        <f t="shared" si="90"/>
        <v>-3.9999999999999147E-2</v>
      </c>
      <c r="N122" s="21"/>
      <c r="O122" s="29">
        <f t="shared" si="85"/>
        <v>-0.15061654874507044</v>
      </c>
      <c r="P122" s="29">
        <f t="shared" si="84"/>
        <v>-1.5699999999999999E-2</v>
      </c>
      <c r="Q122" s="29">
        <f t="shared" si="62"/>
        <v>-0.94464926349124168</v>
      </c>
      <c r="R122" s="29">
        <f t="shared" si="86"/>
        <v>1.95E-2</v>
      </c>
      <c r="S122" s="44"/>
      <c r="T122" s="60"/>
      <c r="U122" s="37"/>
      <c r="V122" s="16"/>
      <c r="X122" s="42">
        <f t="shared" si="63"/>
        <v>-3.5500959739464282</v>
      </c>
      <c r="Y122" s="20">
        <f t="shared" si="72"/>
        <v>-5.5787390286383172</v>
      </c>
      <c r="Z122" s="34">
        <f t="shared" si="73"/>
        <v>-5.5500959739464282</v>
      </c>
      <c r="AA122" s="32">
        <f t="shared" si="78"/>
        <v>-34.504999999999995</v>
      </c>
      <c r="AB122" s="32">
        <f t="shared" si="91"/>
        <v>-34.594999999999999</v>
      </c>
      <c r="AC122" s="32">
        <f t="shared" si="95"/>
        <v>-34.780555555555551</v>
      </c>
      <c r="AD122" s="32">
        <f t="shared" si="96"/>
        <v>-9.0000000000003411E-2</v>
      </c>
      <c r="AE122" s="63">
        <f t="shared" si="97"/>
        <v>-0.275555555555556</v>
      </c>
      <c r="AF122" s="21"/>
      <c r="AG122" s="29">
        <f t="shared" si="64"/>
        <v>0.18460586370958249</v>
      </c>
      <c r="AH122" s="29">
        <f t="shared" si="81"/>
        <v>-5.8200000000000002E-2</v>
      </c>
      <c r="AI122" s="29"/>
      <c r="AJ122" s="29"/>
      <c r="AK122" s="29"/>
      <c r="AL122" s="16"/>
      <c r="AN122" s="42">
        <f t="shared" si="68"/>
        <v>-31.563003421839497</v>
      </c>
      <c r="AO122" s="20">
        <f t="shared" si="74"/>
        <v>-33.648932585915169</v>
      </c>
      <c r="AP122" s="20">
        <f t="shared" si="75"/>
        <v>-33.563003421839497</v>
      </c>
      <c r="AQ122" s="32">
        <f t="shared" si="100"/>
        <v>-39.01</v>
      </c>
      <c r="AR122" s="32">
        <f t="shared" si="92"/>
        <v>-39.68</v>
      </c>
      <c r="AS122" s="32">
        <f t="shared" si="98"/>
        <v>-40.699444444444445</v>
      </c>
      <c r="AT122" s="20">
        <f t="shared" si="94"/>
        <v>-1.0194444444444457</v>
      </c>
      <c r="AU122" s="64">
        <f t="shared" si="99"/>
        <v>-1.6894444444444474</v>
      </c>
      <c r="AV122" s="21"/>
      <c r="AW122" s="29">
        <f t="shared" si="65"/>
        <v>-0.83532657035213664</v>
      </c>
      <c r="AX122" s="68">
        <f t="shared" si="82"/>
        <v>0.1145</v>
      </c>
      <c r="AY122" s="29"/>
      <c r="AZ122" s="29"/>
      <c r="BA122" s="16"/>
      <c r="BC122" s="20">
        <f t="shared" si="76"/>
        <v>-52.897065357744651</v>
      </c>
      <c r="BD122" s="20">
        <f t="shared" si="77"/>
        <v>-52.639277865517641</v>
      </c>
      <c r="BE122" s="32">
        <f t="shared" si="79"/>
        <v>-39.563333333333333</v>
      </c>
      <c r="BF122" s="32">
        <f t="shared" si="93"/>
        <v>-39.052777777777777</v>
      </c>
      <c r="BG122" s="32">
        <f t="shared" si="101"/>
        <v>-38.562222222222225</v>
      </c>
      <c r="BH122" s="32">
        <f t="shared" si="102"/>
        <v>0.51055555555555543</v>
      </c>
      <c r="BI122" s="64">
        <f t="shared" si="103"/>
        <v>1.0011111111111077</v>
      </c>
      <c r="BJ122" s="21"/>
      <c r="BK122" s="29">
        <f t="shared" si="66"/>
        <v>1.8033742909504012E-2</v>
      </c>
      <c r="BL122" s="29">
        <f t="shared" si="83"/>
        <v>-0.4</v>
      </c>
      <c r="BM122" s="29"/>
      <c r="BN122" s="29"/>
      <c r="BO122" s="16"/>
    </row>
    <row r="123" spans="1:67" ht="12.75">
      <c r="A123" s="5">
        <v>66308.399999999994</v>
      </c>
      <c r="B123" s="8">
        <f t="shared" si="67"/>
        <v>-66.358399999999989</v>
      </c>
      <c r="C123" s="8">
        <f t="shared" si="69"/>
        <v>0.28620000000002221</v>
      </c>
      <c r="D123" s="2">
        <v>-41.33</v>
      </c>
      <c r="G123" s="20">
        <f t="shared" si="70"/>
        <v>-6.1706954457515124</v>
      </c>
      <c r="H123" s="34">
        <f t="shared" si="71"/>
        <v>-6.1611477608542167</v>
      </c>
      <c r="I123" s="32">
        <f t="shared" si="61"/>
        <v>-35.32</v>
      </c>
      <c r="J123" s="32">
        <f t="shared" si="87"/>
        <v>-35.169999999999995</v>
      </c>
      <c r="K123" s="32">
        <f t="shared" si="88"/>
        <v>-34.858333333333327</v>
      </c>
      <c r="L123" s="32">
        <f t="shared" si="89"/>
        <v>0.15000000000000568</v>
      </c>
      <c r="M123" s="64">
        <f t="shared" si="90"/>
        <v>0.46166666666667311</v>
      </c>
      <c r="N123" s="21"/>
      <c r="O123" s="29">
        <f t="shared" si="85"/>
        <v>0.93145428495311966</v>
      </c>
      <c r="P123" s="29">
        <f t="shared" si="84"/>
        <v>-1.5699999999999999E-2</v>
      </c>
      <c r="Q123" s="29">
        <f t="shared" si="62"/>
        <v>-0.93453033442277034</v>
      </c>
      <c r="R123" s="29">
        <f t="shared" si="86"/>
        <v>1.95E-2</v>
      </c>
      <c r="S123" s="44"/>
      <c r="T123" s="60"/>
      <c r="U123" s="37"/>
      <c r="V123" s="16"/>
      <c r="X123" s="42">
        <f t="shared" si="63"/>
        <v>-3.4928098645626484</v>
      </c>
      <c r="Y123" s="20">
        <f t="shared" si="72"/>
        <v>-5.5214529192545374</v>
      </c>
      <c r="Z123" s="34">
        <f t="shared" si="73"/>
        <v>-5.4928098645626484</v>
      </c>
      <c r="AA123" s="32">
        <f t="shared" si="78"/>
        <v>-34.752499999999998</v>
      </c>
      <c r="AB123" s="32">
        <f t="shared" si="91"/>
        <v>-34.881666666666668</v>
      </c>
      <c r="AC123" s="32">
        <f t="shared" si="95"/>
        <v>-34.752499999999998</v>
      </c>
      <c r="AD123" s="32">
        <f t="shared" si="96"/>
        <v>-0.12916666666666998</v>
      </c>
      <c r="AE123" s="63">
        <f t="shared" si="97"/>
        <v>0</v>
      </c>
      <c r="AF123" s="21"/>
      <c r="AG123" s="29">
        <f t="shared" si="64"/>
        <v>-0.49032348821834509</v>
      </c>
      <c r="AH123" s="29">
        <f t="shared" si="81"/>
        <v>-5.8200000000000002E-2</v>
      </c>
      <c r="AI123" s="29"/>
      <c r="AJ123" s="29"/>
      <c r="AK123" s="29"/>
      <c r="AL123" s="16"/>
      <c r="AN123" s="42">
        <f t="shared" si="68"/>
        <v>-31.391145093688159</v>
      </c>
      <c r="AO123" s="20">
        <f t="shared" si="74"/>
        <v>-33.477074257763832</v>
      </c>
      <c r="AP123" s="20">
        <f t="shared" si="75"/>
        <v>-33.391145093688159</v>
      </c>
      <c r="AQ123" s="32">
        <f t="shared" si="100"/>
        <v>-38.799999999999997</v>
      </c>
      <c r="AR123" s="32">
        <f t="shared" si="92"/>
        <v>-38.973333333333336</v>
      </c>
      <c r="AS123" s="32">
        <f t="shared" si="98"/>
        <v>-40.731111111111112</v>
      </c>
      <c r="AT123" s="20">
        <f t="shared" si="94"/>
        <v>-1.7577777777777754</v>
      </c>
      <c r="AU123" s="64">
        <f t="shared" si="99"/>
        <v>-1.9311111111111146</v>
      </c>
      <c r="AV123" s="21"/>
      <c r="AW123" s="29">
        <f t="shared" si="65"/>
        <v>-0.99327237226362508</v>
      </c>
      <c r="AX123" s="68">
        <f t="shared" si="82"/>
        <v>0.1145</v>
      </c>
      <c r="AY123" s="29"/>
      <c r="AZ123" s="29"/>
      <c r="BA123" s="16"/>
      <c r="BC123" s="20">
        <f t="shared" si="76"/>
        <v>-52.381490373290632</v>
      </c>
      <c r="BD123" s="20">
        <f t="shared" si="77"/>
        <v>-52.123702881063622</v>
      </c>
      <c r="BE123" s="32">
        <f t="shared" si="79"/>
        <v>-38.21</v>
      </c>
      <c r="BF123" s="32">
        <f t="shared" si="93"/>
        <v>-38.323333333333331</v>
      </c>
      <c r="BG123" s="32">
        <f t="shared" si="101"/>
        <v>-38.471666666666664</v>
      </c>
      <c r="BH123" s="32">
        <f t="shared" si="102"/>
        <v>-0.11333333333332973</v>
      </c>
      <c r="BI123" s="64">
        <f t="shared" si="103"/>
        <v>-0.26166666666666316</v>
      </c>
      <c r="BJ123" s="21"/>
      <c r="BK123" s="29">
        <f t="shared" si="66"/>
        <v>-0.62886843027247341</v>
      </c>
      <c r="BL123" s="29">
        <f t="shared" si="83"/>
        <v>-0.4</v>
      </c>
      <c r="BM123" s="29"/>
      <c r="BN123" s="29"/>
      <c r="BO123" s="16"/>
    </row>
    <row r="124" spans="1:67" ht="12.75">
      <c r="A124" s="5">
        <v>66022.2</v>
      </c>
      <c r="B124" s="8">
        <f t="shared" si="67"/>
        <v>-66.072199999999995</v>
      </c>
      <c r="C124" s="8">
        <f t="shared" si="69"/>
        <v>0.28619999999999379</v>
      </c>
      <c r="D124" s="2">
        <v>-42.46</v>
      </c>
      <c r="G124" s="20">
        <f t="shared" si="70"/>
        <v>-6.1516000759569192</v>
      </c>
      <c r="H124" s="34">
        <f t="shared" si="71"/>
        <v>-6.1420523910596234</v>
      </c>
      <c r="I124" s="32">
        <f t="shared" si="61"/>
        <v>-35.44</v>
      </c>
      <c r="J124" s="32">
        <f t="shared" si="87"/>
        <v>-35.033333333333331</v>
      </c>
      <c r="K124" s="32">
        <f t="shared" si="88"/>
        <v>-34.788333333333334</v>
      </c>
      <c r="L124" s="32">
        <f t="shared" si="89"/>
        <v>0.40666666666666629</v>
      </c>
      <c r="M124" s="64">
        <f t="shared" si="90"/>
        <v>0.65166666666666373</v>
      </c>
      <c r="N124" s="21"/>
      <c r="O124" s="29">
        <f t="shared" si="85"/>
        <v>-0.78083773620801777</v>
      </c>
      <c r="P124" s="29">
        <f t="shared" si="84"/>
        <v>-1.5699999999999999E-2</v>
      </c>
      <c r="Q124" s="29">
        <f t="shared" si="62"/>
        <v>-0.4871342757301339</v>
      </c>
      <c r="R124" s="29">
        <f t="shared" si="86"/>
        <v>1.95E-2</v>
      </c>
      <c r="S124" s="44"/>
      <c r="T124" s="60"/>
      <c r="U124" s="37"/>
      <c r="V124" s="16"/>
      <c r="X124" s="42">
        <f t="shared" si="63"/>
        <v>-3.4355237551788687</v>
      </c>
      <c r="Y124" s="20">
        <f t="shared" si="72"/>
        <v>-5.4641668098707576</v>
      </c>
      <c r="Z124" s="34">
        <f t="shared" si="73"/>
        <v>-5.4355237551788687</v>
      </c>
      <c r="AA124" s="32">
        <f t="shared" si="78"/>
        <v>-35.387500000000003</v>
      </c>
      <c r="AB124" s="32">
        <f t="shared" si="91"/>
        <v>-35.004166666666663</v>
      </c>
      <c r="AC124" s="32">
        <f t="shared" si="95"/>
        <v>-34.742222222222217</v>
      </c>
      <c r="AD124" s="32">
        <f t="shared" si="96"/>
        <v>0.38333333333333997</v>
      </c>
      <c r="AE124" s="63">
        <f t="shared" si="97"/>
        <v>0.64527777777778539</v>
      </c>
      <c r="AF124" s="21"/>
      <c r="AG124" s="29">
        <f t="shared" si="64"/>
        <v>-0.93582503067032297</v>
      </c>
      <c r="AH124" s="29">
        <f t="shared" si="81"/>
        <v>-5.8200000000000002E-2</v>
      </c>
      <c r="AI124" s="29"/>
      <c r="AJ124" s="29"/>
      <c r="AK124" s="29"/>
      <c r="AL124" s="16"/>
      <c r="AN124" s="42">
        <f t="shared" si="68"/>
        <v>-31.219286765536822</v>
      </c>
      <c r="AO124" s="20">
        <f t="shared" si="74"/>
        <v>-33.305215929612494</v>
      </c>
      <c r="AP124" s="20">
        <f t="shared" si="75"/>
        <v>-33.219286765536822</v>
      </c>
      <c r="AQ124" s="32">
        <f t="shared" si="100"/>
        <v>-39.11</v>
      </c>
      <c r="AR124" s="32">
        <f t="shared" si="92"/>
        <v>-39.83</v>
      </c>
      <c r="AS124" s="32">
        <f t="shared" si="98"/>
        <v>-40.884444444444448</v>
      </c>
      <c r="AT124" s="20">
        <f t="shared" si="94"/>
        <v>-1.0544444444444494</v>
      </c>
      <c r="AU124" s="64">
        <f t="shared" si="99"/>
        <v>-1.7744444444444483</v>
      </c>
      <c r="AV124" s="21"/>
      <c r="AW124" s="29">
        <f t="shared" si="65"/>
        <v>-0.68645499220019246</v>
      </c>
      <c r="AX124" s="68">
        <f t="shared" si="82"/>
        <v>0.1145</v>
      </c>
      <c r="AY124" s="29"/>
      <c r="AZ124" s="29"/>
      <c r="BA124" s="16"/>
      <c r="BC124" s="20">
        <f t="shared" si="76"/>
        <v>-51.865915388836612</v>
      </c>
      <c r="BD124" s="20">
        <f t="shared" si="77"/>
        <v>-51.608127896609602</v>
      </c>
      <c r="BE124" s="32">
        <f t="shared" si="79"/>
        <v>-37.196666666666665</v>
      </c>
      <c r="BF124" s="32">
        <f t="shared" si="93"/>
        <v>-37.617222222222217</v>
      </c>
      <c r="BG124" s="32">
        <f t="shared" si="101"/>
        <v>-38.265000000000001</v>
      </c>
      <c r="BH124" s="32">
        <f t="shared" si="102"/>
        <v>-0.42055555555555202</v>
      </c>
      <c r="BI124" s="64">
        <f t="shared" si="103"/>
        <v>-1.0683333333333351</v>
      </c>
      <c r="BJ124" s="21"/>
      <c r="BK124" s="29">
        <f t="shared" si="66"/>
        <v>-0.98151607583587286</v>
      </c>
      <c r="BL124" s="29">
        <f t="shared" si="83"/>
        <v>-0.4</v>
      </c>
      <c r="BM124" s="29"/>
      <c r="BN124" s="29"/>
      <c r="BO124" s="16"/>
    </row>
    <row r="125" spans="1:67" ht="12.75">
      <c r="A125" s="5">
        <v>65736</v>
      </c>
      <c r="B125" s="8">
        <f t="shared" si="67"/>
        <v>-65.786000000000001</v>
      </c>
      <c r="C125" s="8">
        <f t="shared" si="69"/>
        <v>0.28619999999999379</v>
      </c>
      <c r="D125" s="2">
        <v>-39.97</v>
      </c>
      <c r="G125" s="20">
        <f t="shared" si="70"/>
        <v>-6.1325047061623259</v>
      </c>
      <c r="H125" s="34">
        <f t="shared" si="71"/>
        <v>-6.1229570212650302</v>
      </c>
      <c r="I125" s="32">
        <f t="shared" si="61"/>
        <v>-34.340000000000003</v>
      </c>
      <c r="J125" s="32">
        <f t="shared" si="87"/>
        <v>-34.936666666666667</v>
      </c>
      <c r="K125" s="32">
        <f t="shared" si="88"/>
        <v>-34.81388888888889</v>
      </c>
      <c r="L125" s="32">
        <f t="shared" si="89"/>
        <v>-0.59666666666666401</v>
      </c>
      <c r="M125" s="64">
        <f t="shared" si="90"/>
        <v>-0.47388888888888658</v>
      </c>
      <c r="N125" s="21"/>
      <c r="O125" s="29">
        <f t="shared" si="85"/>
        <v>-0.15061654874509176</v>
      </c>
      <c r="P125" s="29">
        <f t="shared" si="84"/>
        <v>-1.5699999999999999E-2</v>
      </c>
      <c r="Q125" s="29">
        <f t="shared" si="62"/>
        <v>0.1881973244710746</v>
      </c>
      <c r="R125" s="29">
        <f t="shared" si="86"/>
        <v>1.95E-2</v>
      </c>
      <c r="S125" s="44"/>
      <c r="T125" s="60"/>
      <c r="U125" s="37"/>
      <c r="V125" s="16"/>
      <c r="X125" s="42">
        <f t="shared" si="63"/>
        <v>-3.3782376457950889</v>
      </c>
      <c r="Y125" s="20">
        <f t="shared" si="72"/>
        <v>-5.4068807004869779</v>
      </c>
      <c r="Z125" s="34">
        <f t="shared" si="73"/>
        <v>-5.3782376457950889</v>
      </c>
      <c r="AA125" s="32">
        <f t="shared" si="78"/>
        <v>-34.872499999999995</v>
      </c>
      <c r="AB125" s="32">
        <f t="shared" si="91"/>
        <v>-35.055</v>
      </c>
      <c r="AC125" s="32">
        <f t="shared" si="95"/>
        <v>-34.743888888888897</v>
      </c>
      <c r="AD125" s="32">
        <f t="shared" si="96"/>
        <v>-0.18250000000000455</v>
      </c>
      <c r="AE125" s="63">
        <f t="shared" si="97"/>
        <v>0.12861111111109835</v>
      </c>
      <c r="AF125" s="21"/>
      <c r="AG125" s="29">
        <f t="shared" si="64"/>
        <v>-0.94344364073494735</v>
      </c>
      <c r="AH125" s="29">
        <f t="shared" si="81"/>
        <v>-5.8200000000000002E-2</v>
      </c>
      <c r="AI125" s="29"/>
      <c r="AJ125" s="29"/>
      <c r="AK125" s="29"/>
      <c r="AL125" s="16"/>
      <c r="AN125" s="42">
        <f t="shared" si="68"/>
        <v>-31.047428437385484</v>
      </c>
      <c r="AO125" s="20">
        <f t="shared" si="74"/>
        <v>-33.133357601461157</v>
      </c>
      <c r="AP125" s="20">
        <f t="shared" si="75"/>
        <v>-33.047428437385484</v>
      </c>
      <c r="AQ125" s="32">
        <f t="shared" si="100"/>
        <v>-41.58</v>
      </c>
      <c r="AR125" s="32">
        <f t="shared" si="92"/>
        <v>-41.08</v>
      </c>
      <c r="AS125" s="32">
        <f t="shared" si="98"/>
        <v>-40.78</v>
      </c>
      <c r="AT125" s="20">
        <f t="shared" si="94"/>
        <v>0.29999999999999716</v>
      </c>
      <c r="AU125" s="64">
        <f t="shared" si="99"/>
        <v>0.79999999999999716</v>
      </c>
      <c r="AV125" s="21"/>
      <c r="AW125" s="29">
        <f t="shared" si="65"/>
        <v>-5.8437692188865804E-2</v>
      </c>
      <c r="AX125" s="68">
        <f t="shared" si="82"/>
        <v>0.1145</v>
      </c>
      <c r="AY125" s="29"/>
      <c r="AZ125" s="29"/>
      <c r="BA125" s="16"/>
      <c r="BC125" s="20">
        <f t="shared" si="76"/>
        <v>-51.350340404382592</v>
      </c>
      <c r="BD125" s="20">
        <f t="shared" si="77"/>
        <v>-51.092552912155583</v>
      </c>
      <c r="BE125" s="32">
        <f t="shared" si="79"/>
        <v>-37.445</v>
      </c>
      <c r="BF125" s="32">
        <f t="shared" si="93"/>
        <v>-37.413888888888891</v>
      </c>
      <c r="BG125" s="32">
        <f t="shared" si="101"/>
        <v>-38.293055555555554</v>
      </c>
      <c r="BH125" s="32">
        <f t="shared" si="102"/>
        <v>3.1111111111108869E-2</v>
      </c>
      <c r="BI125" s="64">
        <f t="shared" si="103"/>
        <v>-0.84805555555555401</v>
      </c>
      <c r="BJ125" s="21"/>
      <c r="BK125" s="29">
        <f t="shared" si="66"/>
        <v>-0.87490144117954483</v>
      </c>
      <c r="BL125" s="29">
        <f t="shared" si="83"/>
        <v>-0.4</v>
      </c>
      <c r="BM125" s="29"/>
      <c r="BN125" s="29"/>
      <c r="BO125" s="16"/>
    </row>
    <row r="126" spans="1:67" ht="12.75">
      <c r="A126" s="5">
        <v>65404.800000000003</v>
      </c>
      <c r="B126" s="8">
        <f t="shared" si="67"/>
        <v>-65.454800000000006</v>
      </c>
      <c r="C126" s="8">
        <f t="shared" si="69"/>
        <v>0.3311999999999955</v>
      </c>
      <c r="D126" s="2">
        <v>-40.94</v>
      </c>
      <c r="G126" s="20">
        <f t="shared" si="70"/>
        <v>-6.1134093363677326</v>
      </c>
      <c r="H126" s="34">
        <f t="shared" si="71"/>
        <v>-6.1038616514704369</v>
      </c>
      <c r="I126" s="32">
        <f t="shared" si="61"/>
        <v>-35.03</v>
      </c>
      <c r="J126" s="32">
        <f t="shared" si="87"/>
        <v>-34.771666666666668</v>
      </c>
      <c r="K126" s="32">
        <f t="shared" si="88"/>
        <v>-34.839444444444446</v>
      </c>
      <c r="L126" s="32">
        <f t="shared" si="89"/>
        <v>0.25833333333333286</v>
      </c>
      <c r="M126" s="64">
        <f t="shared" si="90"/>
        <v>0.19055555555555515</v>
      </c>
      <c r="N126" s="21"/>
      <c r="O126" s="29">
        <f t="shared" si="85"/>
        <v>0.93145428495316884</v>
      </c>
      <c r="P126" s="29">
        <f t="shared" si="84"/>
        <v>-1.5699999999999999E-2</v>
      </c>
      <c r="Q126" s="29">
        <f t="shared" si="62"/>
        <v>0.77546930497198263</v>
      </c>
      <c r="R126" s="29">
        <f t="shared" si="86"/>
        <v>1.95E-2</v>
      </c>
      <c r="S126" s="44"/>
      <c r="T126" s="60"/>
      <c r="U126" s="37"/>
      <c r="V126" s="16"/>
      <c r="X126" s="42">
        <f t="shared" si="63"/>
        <v>-3.3209515364113091</v>
      </c>
      <c r="Y126" s="20">
        <f t="shared" si="72"/>
        <v>-5.3495945911031981</v>
      </c>
      <c r="Z126" s="34">
        <f t="shared" si="73"/>
        <v>-5.3209515364113091</v>
      </c>
      <c r="AA126" s="32">
        <f t="shared" si="78"/>
        <v>-34.905000000000001</v>
      </c>
      <c r="AB126" s="32">
        <f t="shared" si="91"/>
        <v>-34.777500000000003</v>
      </c>
      <c r="AC126" s="32">
        <f t="shared" si="95"/>
        <v>-34.763500000000001</v>
      </c>
      <c r="AD126" s="32">
        <f t="shared" si="96"/>
        <v>0.12749999999999773</v>
      </c>
      <c r="AE126" s="63">
        <f t="shared" si="97"/>
        <v>0.14150000000000063</v>
      </c>
      <c r="AF126" s="21"/>
      <c r="AG126" s="29">
        <f t="shared" si="64"/>
        <v>-0.50961448609157312</v>
      </c>
      <c r="AH126" s="29">
        <f t="shared" si="81"/>
        <v>-5.8200000000000002E-2</v>
      </c>
      <c r="AI126" s="29"/>
      <c r="AJ126" s="29"/>
      <c r="AK126" s="29"/>
      <c r="AL126" s="16"/>
      <c r="AN126" s="42">
        <f t="shared" si="68"/>
        <v>-30.875570109234147</v>
      </c>
      <c r="AO126" s="20">
        <f t="shared" si="74"/>
        <v>-32.961499273309819</v>
      </c>
      <c r="AP126" s="20">
        <f t="shared" si="75"/>
        <v>-32.875570109234147</v>
      </c>
      <c r="AQ126" s="32">
        <f t="shared" si="100"/>
        <v>-42.55</v>
      </c>
      <c r="AR126" s="32">
        <f t="shared" si="92"/>
        <v>-42.12</v>
      </c>
      <c r="AS126" s="32">
        <f t="shared" si="98"/>
        <v>-40.383333333333326</v>
      </c>
      <c r="AT126" s="20">
        <f t="shared" si="94"/>
        <v>1.7366666666666717</v>
      </c>
      <c r="AU126" s="64">
        <f t="shared" si="99"/>
        <v>2.1666666666666714</v>
      </c>
      <c r="AV126" s="21"/>
      <c r="AW126" s="29">
        <f t="shared" si="65"/>
        <v>0.59692325346025821</v>
      </c>
      <c r="AX126" s="68">
        <f t="shared" si="82"/>
        <v>0.1145</v>
      </c>
      <c r="AY126" s="29"/>
      <c r="AZ126" s="29"/>
      <c r="BA126" s="16"/>
      <c r="BC126" s="20">
        <f t="shared" si="76"/>
        <v>-50.834765419928573</v>
      </c>
      <c r="BD126" s="20">
        <f t="shared" si="77"/>
        <v>-50.576977927701563</v>
      </c>
      <c r="BE126" s="32">
        <f t="shared" si="79"/>
        <v>-37.6</v>
      </c>
      <c r="BF126" s="32">
        <f t="shared" si="93"/>
        <v>-37.701666666666661</v>
      </c>
      <c r="BG126" s="32">
        <f t="shared" si="101"/>
        <v>-38.283333333333331</v>
      </c>
      <c r="BH126" s="32">
        <f t="shared" si="102"/>
        <v>-0.10166666666665947</v>
      </c>
      <c r="BI126" s="64">
        <f t="shared" si="103"/>
        <v>-0.68333333333333002</v>
      </c>
      <c r="BJ126" s="21"/>
      <c r="BK126" s="29">
        <f t="shared" si="66"/>
        <v>-0.35891069874886494</v>
      </c>
      <c r="BL126" s="29">
        <f t="shared" si="83"/>
        <v>-0.4</v>
      </c>
      <c r="BM126" s="29"/>
      <c r="BN126" s="29"/>
      <c r="BO126" s="16"/>
    </row>
    <row r="127" spans="1:67" ht="12.75">
      <c r="A127" s="5">
        <v>65073.599999999999</v>
      </c>
      <c r="B127" s="8">
        <f t="shared" si="67"/>
        <v>-65.123599999999996</v>
      </c>
      <c r="C127" s="8">
        <f t="shared" si="69"/>
        <v>0.33120000000000971</v>
      </c>
      <c r="D127" s="2">
        <v>-41.67</v>
      </c>
      <c r="G127" s="20">
        <f t="shared" si="70"/>
        <v>-6.0943139665731394</v>
      </c>
      <c r="H127" s="34">
        <f t="shared" si="71"/>
        <v>-6.0847662816758437</v>
      </c>
      <c r="I127" s="32">
        <f t="shared" si="61"/>
        <v>-34.945</v>
      </c>
      <c r="J127" s="32">
        <f t="shared" si="87"/>
        <v>-34.841666666666661</v>
      </c>
      <c r="K127" s="32">
        <f t="shared" si="88"/>
        <v>-34.799444444444447</v>
      </c>
      <c r="L127" s="32">
        <f t="shared" si="89"/>
        <v>0.10333333333333883</v>
      </c>
      <c r="M127" s="64">
        <f t="shared" si="90"/>
        <v>0.14555555555555344</v>
      </c>
      <c r="N127" s="21"/>
      <c r="O127" s="29">
        <f t="shared" si="85"/>
        <v>-0.78083773620807539</v>
      </c>
      <c r="P127" s="29">
        <f t="shared" si="84"/>
        <v>-1.5699999999999999E-2</v>
      </c>
      <c r="Q127" s="29">
        <f t="shared" si="62"/>
        <v>0.99989057929515879</v>
      </c>
      <c r="R127" s="29">
        <f t="shared" si="86"/>
        <v>1.95E-2</v>
      </c>
      <c r="S127" s="44"/>
      <c r="T127" s="60"/>
      <c r="U127" s="37"/>
      <c r="V127" s="16"/>
      <c r="X127" s="42">
        <f t="shared" si="63"/>
        <v>-3.2636654270275294</v>
      </c>
      <c r="Y127" s="20">
        <f t="shared" si="72"/>
        <v>-5.2923084817194184</v>
      </c>
      <c r="Z127" s="34">
        <f t="shared" si="73"/>
        <v>-5.2636654270275294</v>
      </c>
      <c r="AA127" s="32">
        <f t="shared" si="78"/>
        <v>-34.555</v>
      </c>
      <c r="AB127" s="32">
        <f t="shared" si="91"/>
        <v>-34.671666666666674</v>
      </c>
      <c r="AC127" s="32">
        <f t="shared" si="95"/>
        <v>-34.784333333333329</v>
      </c>
      <c r="AD127" s="32">
        <f t="shared" si="96"/>
        <v>-0.11666666666667425</v>
      </c>
      <c r="AE127" s="63">
        <f t="shared" si="97"/>
        <v>-0.22933333333332939</v>
      </c>
      <c r="AF127" s="21"/>
      <c r="AG127" s="29">
        <f t="shared" si="64"/>
        <v>0.16266895032819895</v>
      </c>
      <c r="AH127" s="29">
        <f t="shared" si="81"/>
        <v>-5.8200000000000002E-2</v>
      </c>
      <c r="AI127" s="29"/>
      <c r="AJ127" s="29"/>
      <c r="AK127" s="29"/>
      <c r="AL127" s="16"/>
      <c r="AN127" s="42">
        <f t="shared" si="68"/>
        <v>-30.703711781082809</v>
      </c>
      <c r="AO127" s="20">
        <f t="shared" si="74"/>
        <v>-32.789640945158482</v>
      </c>
      <c r="AP127" s="20">
        <f t="shared" si="75"/>
        <v>-32.703711781082809</v>
      </c>
      <c r="AQ127" s="32">
        <f t="shared" si="100"/>
        <v>-42.23</v>
      </c>
      <c r="AR127" s="32">
        <f t="shared" si="92"/>
        <v>-42.34</v>
      </c>
      <c r="AS127" s="32">
        <f t="shared" si="98"/>
        <v>-40.36055555555555</v>
      </c>
      <c r="AT127" s="20">
        <f t="shared" si="94"/>
        <v>1.9794444444444537</v>
      </c>
      <c r="AU127" s="64">
        <f t="shared" si="99"/>
        <v>1.8694444444444471</v>
      </c>
      <c r="AV127" s="21"/>
      <c r="AW127" s="29">
        <f t="shared" si="65"/>
        <v>0.97297717475231316</v>
      </c>
      <c r="AX127" s="68">
        <f t="shared" si="82"/>
        <v>0.1145</v>
      </c>
      <c r="AY127" s="29"/>
      <c r="AZ127" s="29"/>
      <c r="BA127" s="16"/>
      <c r="BC127" s="20">
        <f t="shared" si="76"/>
        <v>-50.319190435474553</v>
      </c>
      <c r="BD127" s="20">
        <f t="shared" si="77"/>
        <v>-50.061402943247543</v>
      </c>
      <c r="BE127" s="32">
        <f t="shared" si="79"/>
        <v>-38.059999999999995</v>
      </c>
      <c r="BF127" s="32">
        <f t="shared" si="93"/>
        <v>-38.008333333333333</v>
      </c>
      <c r="BG127" s="32">
        <f t="shared" si="101"/>
        <v>-38.269351851851852</v>
      </c>
      <c r="BH127" s="32">
        <f t="shared" si="102"/>
        <v>5.1666666666662309E-2</v>
      </c>
      <c r="BI127" s="64">
        <f t="shared" si="103"/>
        <v>-0.20935185185185645</v>
      </c>
      <c r="BJ127" s="21"/>
      <c r="BK127" s="29">
        <f t="shared" si="66"/>
        <v>0.32501834847450256</v>
      </c>
      <c r="BL127" s="29">
        <f t="shared" si="83"/>
        <v>-0.4</v>
      </c>
      <c r="BM127" s="29"/>
      <c r="BN127" s="29"/>
      <c r="BO127" s="16"/>
    </row>
    <row r="128" spans="1:67" ht="12.75">
      <c r="A128" s="5">
        <v>64742.400000000001</v>
      </c>
      <c r="B128" s="8">
        <f t="shared" si="67"/>
        <v>-64.792400000000001</v>
      </c>
      <c r="C128" s="8">
        <f t="shared" si="69"/>
        <v>0.3311999999999955</v>
      </c>
      <c r="D128" s="2">
        <v>-42.08</v>
      </c>
      <c r="G128" s="20">
        <f t="shared" si="70"/>
        <v>-6.0752185967785461</v>
      </c>
      <c r="H128" s="34">
        <f t="shared" si="71"/>
        <v>-6.0656709118812504</v>
      </c>
      <c r="I128" s="32">
        <f t="shared" si="61"/>
        <v>-34.549999999999997</v>
      </c>
      <c r="J128" s="32">
        <f t="shared" si="87"/>
        <v>-34.645000000000003</v>
      </c>
      <c r="K128" s="32">
        <f t="shared" si="88"/>
        <v>-34.709444444444443</v>
      </c>
      <c r="L128" s="32">
        <f t="shared" si="89"/>
        <v>-9.5000000000005969E-2</v>
      </c>
      <c r="M128" s="64">
        <f t="shared" si="90"/>
        <v>-0.15944444444444628</v>
      </c>
      <c r="N128" s="21"/>
      <c r="O128" s="29">
        <f t="shared" si="85"/>
        <v>-0.15061654874500066</v>
      </c>
      <c r="P128" s="29">
        <f t="shared" si="84"/>
        <v>-1.5699999999999999E-2</v>
      </c>
      <c r="Q128" s="29">
        <f t="shared" si="62"/>
        <v>0.75645193902016328</v>
      </c>
      <c r="R128" s="29">
        <f t="shared" si="86"/>
        <v>1.95E-2</v>
      </c>
      <c r="S128" s="44"/>
      <c r="T128" s="60"/>
      <c r="U128" s="37"/>
      <c r="V128" s="16"/>
      <c r="X128" s="42">
        <f t="shared" si="63"/>
        <v>-3.2063793176437496</v>
      </c>
      <c r="Y128" s="20">
        <f t="shared" si="72"/>
        <v>-5.2350223723356386</v>
      </c>
      <c r="Z128" s="34">
        <f t="shared" si="73"/>
        <v>-5.2063793176437496</v>
      </c>
      <c r="AA128" s="32">
        <f t="shared" si="78"/>
        <v>-34.555000000000007</v>
      </c>
      <c r="AB128" s="32">
        <f t="shared" si="91"/>
        <v>-34.581666666666671</v>
      </c>
      <c r="AC128" s="32">
        <f t="shared" si="95"/>
        <v>-34.761833333333335</v>
      </c>
      <c r="AD128" s="32">
        <f t="shared" si="96"/>
        <v>-2.666666666666373E-2</v>
      </c>
      <c r="AE128" s="63">
        <f t="shared" si="97"/>
        <v>-0.20683333333332854</v>
      </c>
      <c r="AF128" s="21"/>
      <c r="AG128" s="29">
        <f t="shared" si="64"/>
        <v>0.75883777702538879</v>
      </c>
      <c r="AH128" s="29">
        <f t="shared" si="81"/>
        <v>-5.8200000000000002E-2</v>
      </c>
      <c r="AI128" s="29"/>
      <c r="AJ128" s="29"/>
      <c r="AK128" s="29"/>
      <c r="AL128" s="16"/>
      <c r="AN128" s="42">
        <f t="shared" si="68"/>
        <v>-30.531853452931472</v>
      </c>
      <c r="AO128" s="20">
        <f t="shared" si="74"/>
        <v>-32.617782617007144</v>
      </c>
      <c r="AP128" s="20">
        <f t="shared" si="75"/>
        <v>-32.531853452931472</v>
      </c>
      <c r="AQ128" s="32">
        <f t="shared" si="100"/>
        <v>-42.24</v>
      </c>
      <c r="AR128" s="32">
        <f t="shared" si="92"/>
        <v>-41.58</v>
      </c>
      <c r="AS128" s="32">
        <f t="shared" si="98"/>
        <v>-40.459444444444443</v>
      </c>
      <c r="AT128" s="20">
        <f t="shared" si="94"/>
        <v>1.1205555555555549</v>
      </c>
      <c r="AU128" s="64">
        <f t="shared" si="99"/>
        <v>1.7805555555555586</v>
      </c>
      <c r="AV128" s="21"/>
      <c r="AW128" s="29">
        <f t="shared" si="65"/>
        <v>0.89376426254097241</v>
      </c>
      <c r="AX128" s="68">
        <f t="shared" si="82"/>
        <v>0.1145</v>
      </c>
      <c r="AY128" s="29"/>
      <c r="AZ128" s="29"/>
      <c r="BA128" s="16"/>
      <c r="BC128" s="20">
        <f t="shared" si="76"/>
        <v>-49.803615451020534</v>
      </c>
      <c r="BD128" s="20">
        <f t="shared" si="77"/>
        <v>-49.545827958793524</v>
      </c>
      <c r="BE128" s="32">
        <f t="shared" si="79"/>
        <v>-38.364999999999995</v>
      </c>
      <c r="BF128" s="32">
        <f t="shared" si="93"/>
        <v>-38.412499999999994</v>
      </c>
      <c r="BG128" s="32">
        <f t="shared" si="101"/>
        <v>-38.451296296296306</v>
      </c>
      <c r="BH128" s="32">
        <f t="shared" si="102"/>
        <v>-4.7499999999999432E-2</v>
      </c>
      <c r="BI128" s="64">
        <f t="shared" si="103"/>
        <v>-8.629629629631097E-2</v>
      </c>
      <c r="BJ128" s="21"/>
      <c r="BK128" s="29">
        <f t="shared" si="66"/>
        <v>0.8568676982700657</v>
      </c>
      <c r="BL128" s="29">
        <f t="shared" si="83"/>
        <v>-0.4</v>
      </c>
      <c r="BM128" s="29"/>
      <c r="BN128" s="29"/>
      <c r="BO128" s="16"/>
    </row>
    <row r="129" spans="1:67" ht="12.75">
      <c r="A129" s="5">
        <v>64411.199999999997</v>
      </c>
      <c r="B129" s="8">
        <f t="shared" si="67"/>
        <v>-64.461199999999991</v>
      </c>
      <c r="C129" s="8">
        <f t="shared" si="69"/>
        <v>0.33120000000000971</v>
      </c>
      <c r="D129" s="2">
        <v>-42.3</v>
      </c>
      <c r="G129" s="20">
        <f t="shared" si="70"/>
        <v>-6.0561232269839529</v>
      </c>
      <c r="H129" s="34">
        <f t="shared" si="71"/>
        <v>-6.0465755420866572</v>
      </c>
      <c r="I129" s="32">
        <f t="shared" si="61"/>
        <v>-34.44</v>
      </c>
      <c r="J129" s="32">
        <f t="shared" si="87"/>
        <v>-34.576666666666661</v>
      </c>
      <c r="K129" s="32">
        <f t="shared" si="88"/>
        <v>-34.649444444444441</v>
      </c>
      <c r="L129" s="32">
        <f t="shared" si="89"/>
        <v>-0.13666666666666316</v>
      </c>
      <c r="M129" s="64">
        <f t="shared" si="90"/>
        <v>-0.20944444444444343</v>
      </c>
      <c r="N129" s="21"/>
      <c r="O129" s="29">
        <f t="shared" si="85"/>
        <v>0.93145428495313531</v>
      </c>
      <c r="P129" s="29">
        <f t="shared" si="84"/>
        <v>-1.5699999999999999E-2</v>
      </c>
      <c r="Q129" s="29">
        <f t="shared" si="62"/>
        <v>0.15906102945077197</v>
      </c>
      <c r="R129" s="29">
        <f t="shared" si="86"/>
        <v>1.95E-2</v>
      </c>
      <c r="S129" s="44"/>
      <c r="T129" s="60"/>
      <c r="U129" s="37"/>
      <c r="V129" s="16"/>
      <c r="X129" s="42">
        <f t="shared" si="63"/>
        <v>-3.1490932082599699</v>
      </c>
      <c r="Y129" s="20">
        <f t="shared" si="72"/>
        <v>-5.1777362629518588</v>
      </c>
      <c r="Z129" s="34">
        <f t="shared" si="73"/>
        <v>-5.1490932082599699</v>
      </c>
      <c r="AA129" s="32">
        <f t="shared" si="78"/>
        <v>-34.634999999999998</v>
      </c>
      <c r="AB129" s="32">
        <f t="shared" si="91"/>
        <v>-34.631333333333338</v>
      </c>
      <c r="AC129" s="32">
        <f t="shared" si="95"/>
        <v>-34.653222222222226</v>
      </c>
      <c r="AD129" s="32">
        <f t="shared" si="96"/>
        <v>3.6666666666604897E-3</v>
      </c>
      <c r="AE129" s="63">
        <f t="shared" si="97"/>
        <v>-1.8222222222227913E-2</v>
      </c>
      <c r="AF129" s="21"/>
      <c r="AG129" s="29">
        <f t="shared" si="64"/>
        <v>0.99993797430991616</v>
      </c>
      <c r="AH129" s="29">
        <f t="shared" si="81"/>
        <v>-5.8200000000000002E-2</v>
      </c>
      <c r="AI129" s="29"/>
      <c r="AJ129" s="29"/>
      <c r="AK129" s="29"/>
      <c r="AL129" s="16"/>
      <c r="AN129" s="42">
        <f t="shared" si="68"/>
        <v>-30.359995124780134</v>
      </c>
      <c r="AO129" s="20">
        <f t="shared" si="74"/>
        <v>-32.445924288855807</v>
      </c>
      <c r="AP129" s="20">
        <f t="shared" si="75"/>
        <v>-32.359995124780134</v>
      </c>
      <c r="AQ129" s="32">
        <f t="shared" si="100"/>
        <v>-40.269999999999996</v>
      </c>
      <c r="AR129" s="32">
        <f t="shared" si="92"/>
        <v>-40.056666666666665</v>
      </c>
      <c r="AS129" s="32">
        <f t="shared" si="98"/>
        <v>-40.614999999999995</v>
      </c>
      <c r="AT129" s="20">
        <f t="shared" si="94"/>
        <v>-0.55833333333333002</v>
      </c>
      <c r="AU129" s="64">
        <f t="shared" si="99"/>
        <v>-0.34499999999999886</v>
      </c>
      <c r="AV129" s="21"/>
      <c r="AW129" s="29">
        <f t="shared" si="65"/>
        <v>0.39634911880338414</v>
      </c>
      <c r="AX129" s="68">
        <f t="shared" si="82"/>
        <v>0.1145</v>
      </c>
      <c r="AY129" s="29"/>
      <c r="AZ129" s="29"/>
      <c r="BA129" s="16"/>
      <c r="BC129" s="20">
        <f t="shared" si="76"/>
        <v>-49.288040466566514</v>
      </c>
      <c r="BD129" s="20">
        <f t="shared" si="77"/>
        <v>-49.030252974339504</v>
      </c>
      <c r="BE129" s="32">
        <f t="shared" si="79"/>
        <v>-38.8125</v>
      </c>
      <c r="BF129" s="32">
        <f t="shared" si="93"/>
        <v>-38.824999999999996</v>
      </c>
      <c r="BG129" s="32">
        <f t="shared" si="101"/>
        <v>-38.655888888888889</v>
      </c>
      <c r="BH129" s="32">
        <f t="shared" si="102"/>
        <v>-1.2499999999995737E-2</v>
      </c>
      <c r="BI129" s="64">
        <f t="shared" si="103"/>
        <v>0.15661111111111126</v>
      </c>
      <c r="BJ129" s="21"/>
      <c r="BK129" s="29">
        <f t="shared" si="66"/>
        <v>0.98777912902136444</v>
      </c>
      <c r="BL129" s="29">
        <f t="shared" si="83"/>
        <v>-0.4</v>
      </c>
      <c r="BM129" s="29"/>
      <c r="BN129" s="29"/>
      <c r="BO129" s="16"/>
    </row>
    <row r="130" spans="1:67" ht="12.75">
      <c r="A130" s="5">
        <v>64080</v>
      </c>
      <c r="B130" s="8">
        <f t="shared" si="67"/>
        <v>-64.13</v>
      </c>
      <c r="C130" s="8">
        <f t="shared" si="69"/>
        <v>0.3311999999999955</v>
      </c>
      <c r="D130" s="2">
        <v>-41.87</v>
      </c>
      <c r="G130" s="20">
        <f t="shared" si="70"/>
        <v>-6.0370278571893596</v>
      </c>
      <c r="H130" s="34">
        <f t="shared" si="71"/>
        <v>-6.0274801722920639</v>
      </c>
      <c r="I130" s="32">
        <f t="shared" ref="I130:I193" si="104">AVERAGEIFS(Oxy,KyrBP,"&gt;"&amp;G130,KyrBP,"&lt;="&amp;G131)</f>
        <v>-34.739999999999995</v>
      </c>
      <c r="J130" s="32">
        <f t="shared" si="87"/>
        <v>-34.523333333333333</v>
      </c>
      <c r="K130" s="32">
        <f t="shared" si="88"/>
        <v>-34.68055555555555</v>
      </c>
      <c r="L130" s="32">
        <f t="shared" si="89"/>
        <v>0.21666666666666146</v>
      </c>
      <c r="M130" s="64">
        <f t="shared" si="90"/>
        <v>5.9444444444444855E-2</v>
      </c>
      <c r="N130" s="21"/>
      <c r="O130" s="29">
        <f t="shared" si="85"/>
        <v>-0.7808377362081329</v>
      </c>
      <c r="P130" s="29">
        <f t="shared" si="84"/>
        <v>-1.5699999999999999E-2</v>
      </c>
      <c r="Q130" s="29">
        <f t="shared" ref="Q130:Q193" si="105" xml:space="preserve"> SIN((2*PI()*(H130+R130)/0.171858328151339) + 3.421821408)</f>
        <v>-0.51275630356507007</v>
      </c>
      <c r="R130" s="29">
        <f t="shared" si="86"/>
        <v>1.95E-2</v>
      </c>
      <c r="S130" s="44"/>
      <c r="T130" s="60"/>
      <c r="U130" s="37"/>
      <c r="V130" s="16"/>
      <c r="X130" s="42">
        <f t="shared" ref="X130:X193" si="106">Z130+2</f>
        <v>-3.0918070988761901</v>
      </c>
      <c r="Y130" s="20">
        <f t="shared" si="72"/>
        <v>-5.1204501535680791</v>
      </c>
      <c r="Z130" s="34">
        <f t="shared" si="73"/>
        <v>-5.0918070988761901</v>
      </c>
      <c r="AA130" s="32">
        <f t="shared" si="78"/>
        <v>-34.704000000000001</v>
      </c>
      <c r="AB130" s="32">
        <f t="shared" si="91"/>
        <v>-34.677166666666665</v>
      </c>
      <c r="AC130" s="32">
        <f t="shared" si="95"/>
        <v>-34.655388888888893</v>
      </c>
      <c r="AD130" s="32">
        <f t="shared" si="96"/>
        <v>2.6833333333335929E-2</v>
      </c>
      <c r="AE130" s="63">
        <f t="shared" si="97"/>
        <v>4.8611111111107164E-2</v>
      </c>
      <c r="AF130" s="21"/>
      <c r="AG130" s="29">
        <f t="shared" ref="AG130:AG193" si="107" xml:space="preserve"> SIN((2*PI()*(Z130+AH130)/0.515574984454017) + 2.187804708)</f>
        <v>0.77315608034212968</v>
      </c>
      <c r="AH130" s="29">
        <f t="shared" si="81"/>
        <v>-5.8200000000000002E-2</v>
      </c>
      <c r="AI130" s="29"/>
      <c r="AJ130" s="29"/>
      <c r="AK130" s="29"/>
      <c r="AL130" s="16"/>
      <c r="AN130" s="42">
        <f t="shared" si="68"/>
        <v>-30.188136796628797</v>
      </c>
      <c r="AO130" s="20">
        <f t="shared" si="74"/>
        <v>-32.274065960704469</v>
      </c>
      <c r="AP130" s="20">
        <f t="shared" si="75"/>
        <v>-32.188136796628797</v>
      </c>
      <c r="AQ130" s="32">
        <f t="shared" si="100"/>
        <v>-37.659999999999997</v>
      </c>
      <c r="AR130" s="32">
        <f t="shared" si="92"/>
        <v>-38.911666666666662</v>
      </c>
      <c r="AS130" s="32">
        <f t="shared" si="98"/>
        <v>-40.636111111111113</v>
      </c>
      <c r="AT130" s="20">
        <f t="shared" si="94"/>
        <v>-1.7244444444444511</v>
      </c>
      <c r="AU130" s="64">
        <f t="shared" si="99"/>
        <v>-2.9761111111111163</v>
      </c>
      <c r="AV130" s="21"/>
      <c r="AW130" s="29">
        <f t="shared" ref="AW130:AW193" si="108" xml:space="preserve"> SIN((2*PI()*(AP130+AX130)/1.54672495336205) + 1.776465808)</f>
        <v>-0.28652218255209261</v>
      </c>
      <c r="AX130" s="68">
        <f t="shared" si="82"/>
        <v>0.1145</v>
      </c>
      <c r="AY130" s="29"/>
      <c r="AZ130" s="29"/>
      <c r="BA130" s="16"/>
      <c r="BC130" s="20">
        <f t="shared" si="76"/>
        <v>-48.772465482112494</v>
      </c>
      <c r="BD130" s="20">
        <f t="shared" si="77"/>
        <v>-48.514677989885485</v>
      </c>
      <c r="BE130" s="32">
        <f t="shared" si="79"/>
        <v>-39.297499999999999</v>
      </c>
      <c r="BF130" s="32">
        <f t="shared" si="93"/>
        <v>-39.182499999999997</v>
      </c>
      <c r="BG130" s="32">
        <f t="shared" si="101"/>
        <v>-38.992370370370367</v>
      </c>
      <c r="BH130" s="32">
        <f t="shared" si="102"/>
        <v>0.11500000000000199</v>
      </c>
      <c r="BI130" s="64">
        <f t="shared" si="103"/>
        <v>0.30512962962963286</v>
      </c>
      <c r="BJ130" s="21"/>
      <c r="BK130" s="29">
        <f t="shared" ref="BK130:BK193" si="109" xml:space="preserve"> SIN((2*PI()*(BD130+BL130)/4.64017486008615) + 5.828143046)</f>
        <v>0.65649772736136502</v>
      </c>
      <c r="BL130" s="29">
        <f t="shared" si="83"/>
        <v>-0.4</v>
      </c>
      <c r="BM130" s="29"/>
      <c r="BN130" s="29"/>
      <c r="BO130" s="16"/>
    </row>
    <row r="131" spans="1:67" ht="12.75">
      <c r="A131" s="5">
        <v>63826.6</v>
      </c>
      <c r="B131" s="8">
        <f t="shared" ref="B131:B194" si="110">(-A131-50)/1000</f>
        <v>-63.876599999999996</v>
      </c>
      <c r="C131" s="8">
        <f t="shared" si="69"/>
        <v>0.25339999999999918</v>
      </c>
      <c r="D131" s="2">
        <v>-41.12</v>
      </c>
      <c r="G131" s="20">
        <f t="shared" si="70"/>
        <v>-6.0179324873947664</v>
      </c>
      <c r="H131" s="34">
        <f t="shared" si="71"/>
        <v>-6.0083848024974706</v>
      </c>
      <c r="I131" s="32">
        <f t="shared" si="104"/>
        <v>-34.39</v>
      </c>
      <c r="J131" s="32">
        <f t="shared" si="87"/>
        <v>-34.54666666666666</v>
      </c>
      <c r="K131" s="32">
        <f t="shared" si="88"/>
        <v>-34.672777777777775</v>
      </c>
      <c r="L131" s="32">
        <f t="shared" si="89"/>
        <v>-0.15666666666665918</v>
      </c>
      <c r="M131" s="64">
        <f t="shared" si="90"/>
        <v>-0.28277777777777402</v>
      </c>
      <c r="N131" s="21"/>
      <c r="O131" s="29">
        <f t="shared" si="85"/>
        <v>-0.15061654874502198</v>
      </c>
      <c r="P131" s="29">
        <f t="shared" si="84"/>
        <v>-1.5699999999999999E-2</v>
      </c>
      <c r="Q131" s="29">
        <f t="shared" si="105"/>
        <v>-0.94464926349125322</v>
      </c>
      <c r="R131" s="29">
        <f t="shared" si="86"/>
        <v>1.95E-2</v>
      </c>
      <c r="S131" s="44"/>
      <c r="T131" s="60"/>
      <c r="U131" s="37"/>
      <c r="V131" s="16"/>
      <c r="X131" s="42">
        <f t="shared" si="106"/>
        <v>-3.0345209894924103</v>
      </c>
      <c r="Y131" s="20">
        <f t="shared" si="72"/>
        <v>-5.0631640441842993</v>
      </c>
      <c r="Z131" s="34">
        <f t="shared" si="73"/>
        <v>-5.0345209894924103</v>
      </c>
      <c r="AA131" s="32">
        <f t="shared" si="78"/>
        <v>-34.692500000000003</v>
      </c>
      <c r="AB131" s="32">
        <f t="shared" si="91"/>
        <v>-34.648833333333336</v>
      </c>
      <c r="AC131" s="32">
        <f t="shared" si="95"/>
        <v>-34.709000000000003</v>
      </c>
      <c r="AD131" s="32">
        <f t="shared" si="96"/>
        <v>4.3666666666666742E-2</v>
      </c>
      <c r="AE131" s="63">
        <f t="shared" si="97"/>
        <v>-1.6500000000000625E-2</v>
      </c>
      <c r="AF131" s="21"/>
      <c r="AG131" s="29">
        <f t="shared" si="107"/>
        <v>0.18460586370956178</v>
      </c>
      <c r="AH131" s="29">
        <f t="shared" si="81"/>
        <v>-5.8200000000000002E-2</v>
      </c>
      <c r="AI131" s="29"/>
      <c r="AJ131" s="29"/>
      <c r="AK131" s="29"/>
      <c r="AL131" s="16"/>
      <c r="AN131" s="42">
        <f t="shared" ref="AN131:AN194" si="111">AP131+2</f>
        <v>-30.016278468477459</v>
      </c>
      <c r="AO131" s="20">
        <f t="shared" si="74"/>
        <v>-32.102207632553132</v>
      </c>
      <c r="AP131" s="20">
        <f t="shared" si="75"/>
        <v>-32.016278468477459</v>
      </c>
      <c r="AQ131" s="32">
        <f t="shared" si="100"/>
        <v>-38.805</v>
      </c>
      <c r="AR131" s="32">
        <f t="shared" si="92"/>
        <v>-38.718333333333334</v>
      </c>
      <c r="AS131" s="32">
        <f t="shared" si="98"/>
        <v>-40.516111111111108</v>
      </c>
      <c r="AT131" s="20">
        <f t="shared" si="94"/>
        <v>-1.7977777777777746</v>
      </c>
      <c r="AU131" s="64">
        <f t="shared" si="99"/>
        <v>-1.7111111111111086</v>
      </c>
      <c r="AV131" s="21"/>
      <c r="AW131" s="29">
        <f t="shared" si="108"/>
        <v>-0.83532657035210134</v>
      </c>
      <c r="AX131" s="68">
        <f t="shared" si="82"/>
        <v>0.1145</v>
      </c>
      <c r="AY131" s="29"/>
      <c r="AZ131" s="29"/>
      <c r="BA131" s="16"/>
      <c r="BC131" s="20">
        <f t="shared" si="76"/>
        <v>-48.256890497658475</v>
      </c>
      <c r="BD131" s="20">
        <f t="shared" si="77"/>
        <v>-47.999103005431465</v>
      </c>
      <c r="BE131" s="32">
        <f t="shared" si="79"/>
        <v>-39.4375</v>
      </c>
      <c r="BF131" s="32">
        <f t="shared" si="93"/>
        <v>-39.527500000000003</v>
      </c>
      <c r="BG131" s="32">
        <f t="shared" si="101"/>
        <v>-39.321259259259257</v>
      </c>
      <c r="BH131" s="32">
        <f t="shared" si="102"/>
        <v>-9.0000000000003411E-2</v>
      </c>
      <c r="BI131" s="64">
        <f t="shared" si="103"/>
        <v>0.11624074074074287</v>
      </c>
      <c r="BJ131" s="21"/>
      <c r="BK131" s="29">
        <f t="shared" si="109"/>
        <v>1.8033742909461633E-2</v>
      </c>
      <c r="BL131" s="29">
        <f t="shared" si="83"/>
        <v>-0.4</v>
      </c>
      <c r="BM131" s="29"/>
      <c r="BN131" s="29"/>
      <c r="BO131" s="16"/>
    </row>
    <row r="132" spans="1:67" ht="12.75">
      <c r="A132" s="5">
        <v>63573.2</v>
      </c>
      <c r="B132" s="8">
        <f t="shared" si="110"/>
        <v>-63.623199999999997</v>
      </c>
      <c r="C132" s="8">
        <f t="shared" ref="C132:C195" si="112">ABS(B131-B132)</f>
        <v>0.25339999999999918</v>
      </c>
      <c r="D132" s="2">
        <v>-41.38</v>
      </c>
      <c r="G132" s="20">
        <f t="shared" ref="G132:G195" si="113">G131+0.0190953697945932</f>
        <v>-5.9988371176001731</v>
      </c>
      <c r="H132" s="34">
        <f t="shared" ref="H132:H195" si="114">H131+0.0190953697945932</f>
        <v>-5.9892894327028774</v>
      </c>
      <c r="I132" s="32">
        <f t="shared" si="104"/>
        <v>-34.51</v>
      </c>
      <c r="J132" s="32">
        <f t="shared" si="87"/>
        <v>-34.6</v>
      </c>
      <c r="K132" s="32">
        <f t="shared" si="88"/>
        <v>-34.558888888888895</v>
      </c>
      <c r="L132" s="32">
        <f t="shared" si="89"/>
        <v>-9.0000000000003411E-2</v>
      </c>
      <c r="M132" s="64">
        <f t="shared" si="90"/>
        <v>-4.8888888888896531E-2</v>
      </c>
      <c r="N132" s="21"/>
      <c r="O132" s="29">
        <f t="shared" si="85"/>
        <v>0.93145428495310179</v>
      </c>
      <c r="P132" s="29">
        <f t="shared" si="84"/>
        <v>-1.5699999999999999E-2</v>
      </c>
      <c r="Q132" s="29">
        <f t="shared" si="105"/>
        <v>-0.93453033442276789</v>
      </c>
      <c r="R132" s="29">
        <f t="shared" si="86"/>
        <v>1.95E-2</v>
      </c>
      <c r="S132" s="44"/>
      <c r="T132" s="60"/>
      <c r="U132" s="37"/>
      <c r="V132" s="16"/>
      <c r="X132" s="42">
        <f t="shared" si="106"/>
        <v>-2.9772348801086306</v>
      </c>
      <c r="Y132" s="20">
        <f t="shared" ref="Y132:Y195" si="115">Y131+ 0.0572861093837796</f>
        <v>-5.0058779348005196</v>
      </c>
      <c r="Z132" s="34">
        <f t="shared" ref="Z132:Z195" si="116">Z131+ 0.0572861093837796</f>
        <v>-4.9772348801086306</v>
      </c>
      <c r="AA132" s="32">
        <f t="shared" si="78"/>
        <v>-34.550000000000004</v>
      </c>
      <c r="AB132" s="32">
        <f t="shared" si="91"/>
        <v>-34.550833333333337</v>
      </c>
      <c r="AC132" s="32">
        <f t="shared" si="95"/>
        <v>-34.723111111111116</v>
      </c>
      <c r="AD132" s="32">
        <f t="shared" si="96"/>
        <v>-8.3333333333257542E-4</v>
      </c>
      <c r="AE132" s="63">
        <f t="shared" si="97"/>
        <v>-0.17311111111111188</v>
      </c>
      <c r="AF132" s="21"/>
      <c r="AG132" s="29">
        <f t="shared" si="107"/>
        <v>-0.49032348821835725</v>
      </c>
      <c r="AH132" s="29">
        <f t="shared" si="81"/>
        <v>-5.8200000000000002E-2</v>
      </c>
      <c r="AI132" s="29"/>
      <c r="AJ132" s="29"/>
      <c r="AK132" s="29"/>
      <c r="AL132" s="16"/>
      <c r="AN132" s="42">
        <f t="shared" si="111"/>
        <v>-29.844420140326122</v>
      </c>
      <c r="AO132" s="20">
        <f t="shared" ref="AO132:AO195" si="117">AO131+0.171858328151339</f>
        <v>-31.930349304401794</v>
      </c>
      <c r="AP132" s="20">
        <f t="shared" ref="AP132:AP195" si="118">AP131+0.171858328151339</f>
        <v>-31.844420140326122</v>
      </c>
      <c r="AQ132" s="32">
        <f t="shared" si="100"/>
        <v>-39.69</v>
      </c>
      <c r="AR132" s="32">
        <f t="shared" si="92"/>
        <v>-39.668333333333329</v>
      </c>
      <c r="AS132" s="32">
        <f t="shared" si="98"/>
        <v>-40.506111111111103</v>
      </c>
      <c r="AT132" s="20">
        <f t="shared" si="94"/>
        <v>-0.83777777777777374</v>
      </c>
      <c r="AU132" s="64">
        <f t="shared" si="99"/>
        <v>-0.81611111111110546</v>
      </c>
      <c r="AV132" s="21"/>
      <c r="AW132" s="29">
        <f t="shared" si="108"/>
        <v>-0.99327237226363252</v>
      </c>
      <c r="AX132" s="68">
        <f t="shared" si="82"/>
        <v>0.1145</v>
      </c>
      <c r="AY132" s="29"/>
      <c r="AZ132" s="29"/>
      <c r="BA132" s="16"/>
      <c r="BC132" s="20">
        <f t="shared" ref="BC132:BC195" si="119">BC131+0.515574984454017</f>
        <v>-47.741315513204455</v>
      </c>
      <c r="BD132" s="20">
        <f t="shared" ref="BD132:BD195" si="120">BD131+0.515574984454017</f>
        <v>-47.483528020977445</v>
      </c>
      <c r="BE132" s="32">
        <f t="shared" si="79"/>
        <v>-39.847500000000004</v>
      </c>
      <c r="BF132" s="32">
        <f t="shared" si="93"/>
        <v>-39.440999999999995</v>
      </c>
      <c r="BG132" s="32">
        <f t="shared" si="101"/>
        <v>-39.414148148148151</v>
      </c>
      <c r="BH132" s="32">
        <f t="shared" si="102"/>
        <v>0.4065000000000083</v>
      </c>
      <c r="BI132" s="64">
        <f t="shared" si="103"/>
        <v>0.4333518518518531</v>
      </c>
      <c r="BJ132" s="21"/>
      <c r="BK132" s="29">
        <f t="shared" si="109"/>
        <v>-0.62886843027251738</v>
      </c>
      <c r="BL132" s="29">
        <f t="shared" si="83"/>
        <v>-0.4</v>
      </c>
      <c r="BM132" s="29"/>
      <c r="BN132" s="29"/>
      <c r="BO132" s="16"/>
    </row>
    <row r="133" spans="1:67" ht="12.75">
      <c r="A133" s="5">
        <v>63319.8</v>
      </c>
      <c r="B133" s="8">
        <f t="shared" si="110"/>
        <v>-63.369800000000005</v>
      </c>
      <c r="C133" s="8">
        <f t="shared" si="112"/>
        <v>0.25339999999999208</v>
      </c>
      <c r="D133" s="2">
        <v>-40.92</v>
      </c>
      <c r="G133" s="20">
        <f t="shared" si="113"/>
        <v>-5.9797417478055799</v>
      </c>
      <c r="H133" s="34">
        <f t="shared" si="114"/>
        <v>-5.9701940629082841</v>
      </c>
      <c r="I133" s="32">
        <f t="shared" si="104"/>
        <v>-34.9</v>
      </c>
      <c r="J133" s="32">
        <f t="shared" si="87"/>
        <v>-34.676666666666669</v>
      </c>
      <c r="K133" s="32">
        <f t="shared" si="88"/>
        <v>-34.581111111111113</v>
      </c>
      <c r="L133" s="32">
        <f t="shared" si="89"/>
        <v>0.22333333333332916</v>
      </c>
      <c r="M133" s="64">
        <f t="shared" si="90"/>
        <v>0.31888888888888545</v>
      </c>
      <c r="N133" s="21"/>
      <c r="O133" s="29">
        <f t="shared" si="85"/>
        <v>-0.78083773620804842</v>
      </c>
      <c r="P133" s="29">
        <f t="shared" si="84"/>
        <v>-1.5699999999999999E-2</v>
      </c>
      <c r="Q133" s="29">
        <f t="shared" si="105"/>
        <v>-0.48713427573012791</v>
      </c>
      <c r="R133" s="29">
        <f t="shared" si="86"/>
        <v>1.95E-2</v>
      </c>
      <c r="S133" s="44"/>
      <c r="T133" s="60"/>
      <c r="U133" s="37"/>
      <c r="V133" s="16"/>
      <c r="X133" s="42">
        <f t="shared" si="106"/>
        <v>-2.9199487707248508</v>
      </c>
      <c r="Y133" s="20">
        <f t="shared" si="115"/>
        <v>-4.9485918254167398</v>
      </c>
      <c r="Z133" s="34">
        <f t="shared" si="116"/>
        <v>-4.9199487707248508</v>
      </c>
      <c r="AA133" s="32">
        <f t="shared" ref="AA133:AA196" si="121">AVERAGEIFS(Oxy,KyrBP,"&gt;"&amp;Y133,KyrBP,"&lt;="&amp;Y134)</f>
        <v>-34.410000000000004</v>
      </c>
      <c r="AB133" s="32">
        <f t="shared" si="91"/>
        <v>-34.617333333333335</v>
      </c>
      <c r="AC133" s="32">
        <f t="shared" si="95"/>
        <v>-34.828944444444446</v>
      </c>
      <c r="AD133" s="32">
        <f t="shared" si="96"/>
        <v>-0.20733333333333093</v>
      </c>
      <c r="AE133" s="63">
        <f t="shared" si="97"/>
        <v>-0.4189444444444419</v>
      </c>
      <c r="AF133" s="21"/>
      <c r="AG133" s="29">
        <f t="shared" si="107"/>
        <v>-0.93582503067032785</v>
      </c>
      <c r="AH133" s="29">
        <f t="shared" si="81"/>
        <v>-5.8200000000000002E-2</v>
      </c>
      <c r="AI133" s="29"/>
      <c r="AJ133" s="29"/>
      <c r="AK133" s="29"/>
      <c r="AL133" s="16"/>
      <c r="AN133" s="42">
        <f t="shared" si="111"/>
        <v>-29.672561812174784</v>
      </c>
      <c r="AO133" s="20">
        <f t="shared" si="117"/>
        <v>-31.758490976250457</v>
      </c>
      <c r="AP133" s="20">
        <f t="shared" si="118"/>
        <v>-31.672561812174784</v>
      </c>
      <c r="AQ133" s="32">
        <f t="shared" si="100"/>
        <v>-40.51</v>
      </c>
      <c r="AR133" s="32">
        <f t="shared" si="92"/>
        <v>-40.656666666666659</v>
      </c>
      <c r="AS133" s="32">
        <f t="shared" si="98"/>
        <v>-40.471111111111107</v>
      </c>
      <c r="AT133" s="20">
        <f t="shared" si="94"/>
        <v>0.18555555555555259</v>
      </c>
      <c r="AU133" s="64">
        <f t="shared" si="99"/>
        <v>3.8888888888891415E-2</v>
      </c>
      <c r="AV133" s="21"/>
      <c r="AW133" s="29">
        <f t="shared" si="108"/>
        <v>-0.68645499220023909</v>
      </c>
      <c r="AX133" s="68">
        <f t="shared" si="82"/>
        <v>0.1145</v>
      </c>
      <c r="AY133" s="29"/>
      <c r="AZ133" s="29"/>
      <c r="BA133" s="16"/>
      <c r="BC133" s="20">
        <f t="shared" si="119"/>
        <v>-47.225740528750435</v>
      </c>
      <c r="BD133" s="20">
        <f t="shared" si="120"/>
        <v>-46.967953036523426</v>
      </c>
      <c r="BE133" s="32">
        <f t="shared" si="79"/>
        <v>-39.037999999999997</v>
      </c>
      <c r="BF133" s="32">
        <f t="shared" si="93"/>
        <v>-39.786277777777777</v>
      </c>
      <c r="BG133" s="32">
        <f t="shared" si="101"/>
        <v>-39.317296296296291</v>
      </c>
      <c r="BH133" s="32">
        <f t="shared" si="102"/>
        <v>-0.74827777777777982</v>
      </c>
      <c r="BI133" s="64">
        <f t="shared" si="103"/>
        <v>-0.2792962962962946</v>
      </c>
      <c r="BJ133" s="21"/>
      <c r="BK133" s="29">
        <f t="shared" si="109"/>
        <v>-0.98151607583588096</v>
      </c>
      <c r="BL133" s="29">
        <f t="shared" si="83"/>
        <v>-0.4</v>
      </c>
      <c r="BM133" s="29"/>
      <c r="BN133" s="29"/>
      <c r="BO133" s="16"/>
    </row>
    <row r="134" spans="1:67" ht="12.75">
      <c r="A134" s="5">
        <v>63066.400000000001</v>
      </c>
      <c r="B134" s="8">
        <f t="shared" si="110"/>
        <v>-63.116399999999999</v>
      </c>
      <c r="C134" s="8">
        <f t="shared" si="112"/>
        <v>0.25340000000000629</v>
      </c>
      <c r="D134" s="2">
        <v>-41.84</v>
      </c>
      <c r="G134" s="20">
        <f t="shared" si="113"/>
        <v>-5.9606463780109866</v>
      </c>
      <c r="H134" s="34">
        <f t="shared" si="114"/>
        <v>-5.9510986931136909</v>
      </c>
      <c r="I134" s="32">
        <f t="shared" si="104"/>
        <v>-34.619999999999997</v>
      </c>
      <c r="J134" s="32">
        <f t="shared" si="87"/>
        <v>-34.826666666666661</v>
      </c>
      <c r="K134" s="32">
        <f t="shared" si="88"/>
        <v>-34.652222222222221</v>
      </c>
      <c r="L134" s="32">
        <f t="shared" si="89"/>
        <v>-0.20666666666666345</v>
      </c>
      <c r="M134" s="64">
        <f t="shared" si="90"/>
        <v>-3.2222222222223706E-2</v>
      </c>
      <c r="N134" s="21"/>
      <c r="O134" s="29">
        <f t="shared" si="85"/>
        <v>-0.15061654874504329</v>
      </c>
      <c r="P134" s="29">
        <f t="shared" si="84"/>
        <v>-1.5699999999999999E-2</v>
      </c>
      <c r="Q134" s="29">
        <f t="shared" si="105"/>
        <v>0.18819732447108134</v>
      </c>
      <c r="R134" s="29">
        <f t="shared" si="86"/>
        <v>1.95E-2</v>
      </c>
      <c r="S134" s="44"/>
      <c r="T134" s="60"/>
      <c r="U134" s="37"/>
      <c r="V134" s="16"/>
      <c r="X134" s="42">
        <f t="shared" si="106"/>
        <v>-2.8626626613410711</v>
      </c>
      <c r="Y134" s="20">
        <f t="shared" si="115"/>
        <v>-4.89130571603296</v>
      </c>
      <c r="Z134" s="34">
        <f t="shared" si="116"/>
        <v>-4.8626626613410711</v>
      </c>
      <c r="AA134" s="32">
        <f t="shared" si="121"/>
        <v>-34.892000000000003</v>
      </c>
      <c r="AB134" s="32">
        <f t="shared" si="91"/>
        <v>-34.896500000000003</v>
      </c>
      <c r="AC134" s="32">
        <f t="shared" si="95"/>
        <v>-34.850888888888889</v>
      </c>
      <c r="AD134" s="32">
        <f t="shared" si="96"/>
        <v>-4.5000000000001705E-3</v>
      </c>
      <c r="AE134" s="63">
        <f t="shared" si="97"/>
        <v>4.1111111111113985E-2</v>
      </c>
      <c r="AF134" s="21"/>
      <c r="AG134" s="29">
        <f t="shared" si="107"/>
        <v>-0.94344364073494746</v>
      </c>
      <c r="AH134" s="29">
        <f t="shared" si="81"/>
        <v>-5.8200000000000002E-2</v>
      </c>
      <c r="AI134" s="29"/>
      <c r="AJ134" s="29"/>
      <c r="AK134" s="29"/>
      <c r="AL134" s="16"/>
      <c r="AN134" s="42">
        <f t="shared" si="111"/>
        <v>-29.500703484023447</v>
      </c>
      <c r="AO134" s="20">
        <f t="shared" si="117"/>
        <v>-31.586632648099119</v>
      </c>
      <c r="AP134" s="20">
        <f t="shared" si="118"/>
        <v>-31.500703484023447</v>
      </c>
      <c r="AQ134" s="32">
        <f t="shared" si="100"/>
        <v>-41.769999999999996</v>
      </c>
      <c r="AR134" s="32">
        <f t="shared" si="92"/>
        <v>-41.25</v>
      </c>
      <c r="AS134" s="32">
        <f t="shared" si="98"/>
        <v>-40.68555555555556</v>
      </c>
      <c r="AT134" s="20">
        <f t="shared" si="94"/>
        <v>0.56444444444444031</v>
      </c>
      <c r="AU134" s="64">
        <f t="shared" si="99"/>
        <v>1.0844444444444363</v>
      </c>
      <c r="AV134" s="21"/>
      <c r="AW134" s="29">
        <f t="shared" si="108"/>
        <v>-5.8437692188901519E-2</v>
      </c>
      <c r="AX134" s="68">
        <f t="shared" si="82"/>
        <v>0.1145</v>
      </c>
      <c r="AY134" s="29"/>
      <c r="AZ134" s="29"/>
      <c r="BA134" s="16"/>
      <c r="BC134" s="20">
        <f t="shared" si="119"/>
        <v>-46.710165544296416</v>
      </c>
      <c r="BD134" s="20">
        <f t="shared" si="120"/>
        <v>-46.452378052069406</v>
      </c>
      <c r="BE134" s="32">
        <f t="shared" si="79"/>
        <v>-40.473333333333329</v>
      </c>
      <c r="BF134" s="32">
        <f t="shared" si="93"/>
        <v>-40.023777777777774</v>
      </c>
      <c r="BG134" s="32">
        <f t="shared" si="101"/>
        <v>-39.266462962962962</v>
      </c>
      <c r="BH134" s="32">
        <f t="shared" si="102"/>
        <v>0.44955555555555549</v>
      </c>
      <c r="BI134" s="64">
        <f t="shared" si="103"/>
        <v>1.2068703703703676</v>
      </c>
      <c r="BJ134" s="21"/>
      <c r="BK134" s="29">
        <f t="shared" si="109"/>
        <v>-0.87490144117952773</v>
      </c>
      <c r="BL134" s="29">
        <f t="shared" si="83"/>
        <v>-0.4</v>
      </c>
      <c r="BM134" s="29"/>
      <c r="BN134" s="29"/>
      <c r="BO134" s="16"/>
    </row>
    <row r="135" spans="1:67" ht="12.75">
      <c r="A135" s="5">
        <v>62813</v>
      </c>
      <c r="B135" s="8">
        <f t="shared" si="110"/>
        <v>-62.863</v>
      </c>
      <c r="C135" s="8">
        <f t="shared" si="112"/>
        <v>0.25339999999999918</v>
      </c>
      <c r="D135" s="2">
        <v>-41.67</v>
      </c>
      <c r="G135" s="20">
        <f t="shared" si="113"/>
        <v>-5.9415510082163934</v>
      </c>
      <c r="H135" s="34">
        <f t="shared" si="114"/>
        <v>-5.9320033233190976</v>
      </c>
      <c r="I135" s="32">
        <f t="shared" si="104"/>
        <v>-34.96</v>
      </c>
      <c r="J135" s="32">
        <f t="shared" si="87"/>
        <v>-34.5</v>
      </c>
      <c r="K135" s="32">
        <f t="shared" si="88"/>
        <v>-34.645555555555553</v>
      </c>
      <c r="L135" s="32">
        <f t="shared" si="89"/>
        <v>0.46000000000000085</v>
      </c>
      <c r="M135" s="64">
        <f t="shared" si="90"/>
        <v>0.31444444444444741</v>
      </c>
      <c r="N135" s="21"/>
      <c r="O135" s="29">
        <f t="shared" si="85"/>
        <v>0.93145428495315097</v>
      </c>
      <c r="P135" s="29">
        <f t="shared" si="84"/>
        <v>-1.5699999999999999E-2</v>
      </c>
      <c r="Q135" s="29">
        <f t="shared" si="105"/>
        <v>0.77546930497198696</v>
      </c>
      <c r="R135" s="29">
        <f t="shared" si="86"/>
        <v>1.95E-2</v>
      </c>
      <c r="S135" s="44"/>
      <c r="T135" s="60"/>
      <c r="U135" s="37"/>
      <c r="V135" s="16"/>
      <c r="X135" s="42">
        <f t="shared" si="106"/>
        <v>-2.8053765519572913</v>
      </c>
      <c r="Y135" s="20">
        <f t="shared" si="115"/>
        <v>-4.8340196066491803</v>
      </c>
      <c r="Z135" s="34">
        <f t="shared" si="116"/>
        <v>-4.8053765519572913</v>
      </c>
      <c r="AA135" s="32">
        <f t="shared" si="121"/>
        <v>-35.387500000000003</v>
      </c>
      <c r="AB135" s="32">
        <f t="shared" si="91"/>
        <v>-34.987166666666674</v>
      </c>
      <c r="AC135" s="32">
        <f t="shared" si="95"/>
        <v>-34.875777777777778</v>
      </c>
      <c r="AD135" s="32">
        <f t="shared" si="96"/>
        <v>0.40033333333332877</v>
      </c>
      <c r="AE135" s="63">
        <f t="shared" si="97"/>
        <v>0.5117222222222253</v>
      </c>
      <c r="AF135" s="21"/>
      <c r="AG135" s="29">
        <f t="shared" si="107"/>
        <v>-0.50961448609155502</v>
      </c>
      <c r="AH135" s="29">
        <f t="shared" si="81"/>
        <v>-5.8200000000000002E-2</v>
      </c>
      <c r="AI135" s="29"/>
      <c r="AJ135" s="29"/>
      <c r="AK135" s="29"/>
      <c r="AL135" s="16"/>
      <c r="AN135" s="42">
        <f t="shared" si="111"/>
        <v>-29.328845155872109</v>
      </c>
      <c r="AO135" s="20">
        <f t="shared" si="117"/>
        <v>-31.414774319947782</v>
      </c>
      <c r="AP135" s="20">
        <f t="shared" si="118"/>
        <v>-31.328845155872109</v>
      </c>
      <c r="AQ135" s="32">
        <f t="shared" si="100"/>
        <v>-41.47</v>
      </c>
      <c r="AR135" s="32">
        <f t="shared" si="92"/>
        <v>-41.793333333333329</v>
      </c>
      <c r="AS135" s="32">
        <f t="shared" si="98"/>
        <v>-41.072222222222223</v>
      </c>
      <c r="AT135" s="20">
        <f t="shared" si="94"/>
        <v>0.7211111111111066</v>
      </c>
      <c r="AU135" s="64">
        <f t="shared" si="99"/>
        <v>0.39777777777777601</v>
      </c>
      <c r="AV135" s="21"/>
      <c r="AW135" s="29">
        <f t="shared" si="108"/>
        <v>0.59692325346020669</v>
      </c>
      <c r="AX135" s="68">
        <f t="shared" si="82"/>
        <v>0.1145</v>
      </c>
      <c r="AY135" s="29"/>
      <c r="AZ135" s="29"/>
      <c r="BA135" s="16"/>
      <c r="BC135" s="20">
        <f t="shared" si="119"/>
        <v>-46.194590559842396</v>
      </c>
      <c r="BD135" s="20">
        <f t="shared" si="120"/>
        <v>-45.936803067615386</v>
      </c>
      <c r="BE135" s="32">
        <f t="shared" si="79"/>
        <v>-40.56</v>
      </c>
      <c r="BF135" s="32">
        <f t="shared" si="93"/>
        <v>-39.976444444444446</v>
      </c>
      <c r="BG135" s="32">
        <f t="shared" si="101"/>
        <v>-39.295351851851855</v>
      </c>
      <c r="BH135" s="32">
        <f t="shared" si="102"/>
        <v>0.58355555555555583</v>
      </c>
      <c r="BI135" s="64">
        <f t="shared" si="103"/>
        <v>1.2646481481481473</v>
      </c>
      <c r="BJ135" s="21"/>
      <c r="BK135" s="29">
        <f t="shared" si="109"/>
        <v>-0.35891069874883863</v>
      </c>
      <c r="BL135" s="29">
        <f t="shared" si="83"/>
        <v>-0.4</v>
      </c>
      <c r="BM135" s="29"/>
      <c r="BN135" s="29"/>
      <c r="BO135" s="16"/>
    </row>
    <row r="136" spans="1:67" ht="12.75">
      <c r="A136" s="5">
        <v>62577.2</v>
      </c>
      <c r="B136" s="8">
        <f t="shared" si="110"/>
        <v>-62.627199999999995</v>
      </c>
      <c r="C136" s="8">
        <f t="shared" si="112"/>
        <v>0.23580000000000467</v>
      </c>
      <c r="D136" s="2">
        <v>-41.37</v>
      </c>
      <c r="G136" s="20">
        <f t="shared" si="113"/>
        <v>-5.9224556384218001</v>
      </c>
      <c r="H136" s="34">
        <f t="shared" si="114"/>
        <v>-5.9129079535245044</v>
      </c>
      <c r="I136" s="32">
        <f t="shared" si="104"/>
        <v>-33.92</v>
      </c>
      <c r="J136" s="32">
        <f t="shared" si="87"/>
        <v>-34.543333333333329</v>
      </c>
      <c r="K136" s="32">
        <f t="shared" si="88"/>
        <v>-34.641111111111115</v>
      </c>
      <c r="L136" s="32">
        <f t="shared" si="89"/>
        <v>-0.62333333333332774</v>
      </c>
      <c r="M136" s="64">
        <f t="shared" si="90"/>
        <v>-0.7211111111111137</v>
      </c>
      <c r="N136" s="21"/>
      <c r="O136" s="29">
        <f t="shared" si="85"/>
        <v>-0.78083773620810593</v>
      </c>
      <c r="P136" s="29">
        <f t="shared" si="84"/>
        <v>-1.5699999999999999E-2</v>
      </c>
      <c r="Q136" s="29">
        <f t="shared" si="105"/>
        <v>0.99989057929515868</v>
      </c>
      <c r="R136" s="29">
        <f t="shared" si="86"/>
        <v>1.95E-2</v>
      </c>
      <c r="S136" s="44"/>
      <c r="T136" s="60"/>
      <c r="U136" s="37"/>
      <c r="V136" s="16"/>
      <c r="X136" s="42">
        <f t="shared" si="106"/>
        <v>-2.7480904425735115</v>
      </c>
      <c r="Y136" s="20">
        <f t="shared" si="115"/>
        <v>-4.7767334972654005</v>
      </c>
      <c r="Z136" s="34">
        <f t="shared" si="116"/>
        <v>-4.7480904425735115</v>
      </c>
      <c r="AA136" s="32">
        <f t="shared" si="121"/>
        <v>-34.682000000000002</v>
      </c>
      <c r="AB136" s="32">
        <f t="shared" si="91"/>
        <v>-35.19233333333333</v>
      </c>
      <c r="AC136" s="32">
        <f t="shared" si="95"/>
        <v>-34.907444444444451</v>
      </c>
      <c r="AD136" s="32">
        <f t="shared" si="96"/>
        <v>-0.5103333333333282</v>
      </c>
      <c r="AE136" s="63">
        <f t="shared" si="97"/>
        <v>-0.22544444444444878</v>
      </c>
      <c r="AF136" s="21"/>
      <c r="AG136" s="29">
        <f t="shared" si="107"/>
        <v>0.1626689503281987</v>
      </c>
      <c r="AH136" s="29">
        <f t="shared" si="81"/>
        <v>-5.8200000000000002E-2</v>
      </c>
      <c r="AI136" s="29"/>
      <c r="AJ136" s="29"/>
      <c r="AK136" s="29"/>
      <c r="AL136" s="16"/>
      <c r="AN136" s="42">
        <f t="shared" si="111"/>
        <v>-29.156986827720772</v>
      </c>
      <c r="AO136" s="20">
        <f t="shared" si="117"/>
        <v>-31.242915991796444</v>
      </c>
      <c r="AP136" s="20">
        <f t="shared" si="118"/>
        <v>-31.156986827720772</v>
      </c>
      <c r="AQ136" s="32">
        <f t="shared" si="100"/>
        <v>-42.14</v>
      </c>
      <c r="AR136" s="32">
        <f t="shared" si="92"/>
        <v>-41.844999999999999</v>
      </c>
      <c r="AS136" s="32">
        <f t="shared" si="98"/>
        <v>-41.368333333333325</v>
      </c>
      <c r="AT136" s="20">
        <f t="shared" si="94"/>
        <v>0.47666666666667368</v>
      </c>
      <c r="AU136" s="64">
        <f t="shared" si="99"/>
        <v>0.77166666666667538</v>
      </c>
      <c r="AV136" s="21"/>
      <c r="AW136" s="29">
        <f t="shared" si="108"/>
        <v>0.97297717475230161</v>
      </c>
      <c r="AX136" s="68">
        <f t="shared" si="82"/>
        <v>0.1145</v>
      </c>
      <c r="AY136" s="29"/>
      <c r="AZ136" s="29"/>
      <c r="BA136" s="16"/>
      <c r="BC136" s="20">
        <f t="shared" si="119"/>
        <v>-45.679015575388377</v>
      </c>
      <c r="BD136" s="20">
        <f t="shared" si="120"/>
        <v>-45.421228083161367</v>
      </c>
      <c r="BE136" s="32">
        <f t="shared" si="79"/>
        <v>-38.896000000000001</v>
      </c>
      <c r="BF136" s="32">
        <f t="shared" si="93"/>
        <v>-38.983111111111114</v>
      </c>
      <c r="BG136" s="32">
        <f t="shared" si="101"/>
        <v>-39.361185185185185</v>
      </c>
      <c r="BH136" s="32">
        <f t="shared" si="102"/>
        <v>-8.711111111111336E-2</v>
      </c>
      <c r="BI136" s="64">
        <f t="shared" si="103"/>
        <v>-0.46518518518518448</v>
      </c>
      <c r="BJ136" s="21"/>
      <c r="BK136" s="29">
        <f t="shared" si="109"/>
        <v>0.32501834847453592</v>
      </c>
      <c r="BL136" s="29">
        <f t="shared" si="83"/>
        <v>-0.4</v>
      </c>
      <c r="BM136" s="29"/>
      <c r="BN136" s="29"/>
      <c r="BO136" s="16"/>
    </row>
    <row r="137" spans="1:67" ht="12.75">
      <c r="A137" s="5">
        <v>62341.4</v>
      </c>
      <c r="B137" s="8">
        <f t="shared" si="110"/>
        <v>-62.391400000000004</v>
      </c>
      <c r="C137" s="8">
        <f t="shared" si="112"/>
        <v>0.23579999999999046</v>
      </c>
      <c r="D137" s="2">
        <v>-41.01</v>
      </c>
      <c r="G137" s="20">
        <f t="shared" si="113"/>
        <v>-5.9033602686272069</v>
      </c>
      <c r="H137" s="34">
        <f t="shared" si="114"/>
        <v>-5.8938125837299111</v>
      </c>
      <c r="I137" s="32">
        <f t="shared" si="104"/>
        <v>-34.75</v>
      </c>
      <c r="J137" s="32">
        <f t="shared" si="87"/>
        <v>-34.583333333333336</v>
      </c>
      <c r="K137" s="32">
        <f t="shared" si="88"/>
        <v>-34.700000000000003</v>
      </c>
      <c r="L137" s="32">
        <f t="shared" si="89"/>
        <v>0.1666666666666643</v>
      </c>
      <c r="M137" s="64">
        <f t="shared" si="90"/>
        <v>4.9999999999997158E-2</v>
      </c>
      <c r="N137" s="21"/>
      <c r="O137" s="29">
        <f t="shared" si="85"/>
        <v>-0.15061654874495223</v>
      </c>
      <c r="P137" s="29">
        <f t="shared" si="84"/>
        <v>-1.5699999999999999E-2</v>
      </c>
      <c r="Q137" s="29">
        <f t="shared" si="105"/>
        <v>0.75645193902015873</v>
      </c>
      <c r="R137" s="29">
        <f t="shared" si="86"/>
        <v>1.95E-2</v>
      </c>
      <c r="S137" s="44"/>
      <c r="T137" s="60"/>
      <c r="U137" s="37"/>
      <c r="V137" s="16"/>
      <c r="X137" s="42">
        <f t="shared" si="106"/>
        <v>-2.6908043331897318</v>
      </c>
      <c r="Y137" s="20">
        <f t="shared" si="115"/>
        <v>-4.7194473878816208</v>
      </c>
      <c r="Z137" s="34">
        <f t="shared" si="116"/>
        <v>-4.6908043331897318</v>
      </c>
      <c r="AA137" s="32">
        <f t="shared" si="121"/>
        <v>-35.5075</v>
      </c>
      <c r="AB137" s="32">
        <f t="shared" si="91"/>
        <v>-35.007333333333335</v>
      </c>
      <c r="AC137" s="32">
        <f t="shared" si="95"/>
        <v>-34.950555555555553</v>
      </c>
      <c r="AD137" s="32">
        <f t="shared" si="96"/>
        <v>0.50016666666666509</v>
      </c>
      <c r="AE137" s="63">
        <f t="shared" si="97"/>
        <v>0.55694444444444713</v>
      </c>
      <c r="AF137" s="21"/>
      <c r="AG137" s="29">
        <f t="shared" si="107"/>
        <v>0.75883777702538857</v>
      </c>
      <c r="AH137" s="29">
        <f t="shared" si="81"/>
        <v>-5.8200000000000002E-2</v>
      </c>
      <c r="AI137" s="29"/>
      <c r="AJ137" s="29"/>
      <c r="AK137" s="29"/>
      <c r="AL137" s="16"/>
      <c r="AN137" s="42">
        <f t="shared" si="111"/>
        <v>-28.985128499569434</v>
      </c>
      <c r="AO137" s="20">
        <f t="shared" si="117"/>
        <v>-31.071057663645107</v>
      </c>
      <c r="AP137" s="20">
        <f t="shared" si="118"/>
        <v>-30.985128499569434</v>
      </c>
      <c r="AQ137" s="32">
        <f t="shared" si="100"/>
        <v>-41.924999999999997</v>
      </c>
      <c r="AR137" s="32">
        <f t="shared" si="92"/>
        <v>-42.088333333333331</v>
      </c>
      <c r="AS137" s="32">
        <f t="shared" si="98"/>
        <v>-41.56055555555556</v>
      </c>
      <c r="AT137" s="20">
        <f t="shared" si="94"/>
        <v>0.52777777777777146</v>
      </c>
      <c r="AU137" s="64">
        <f t="shared" si="99"/>
        <v>0.36444444444443747</v>
      </c>
      <c r="AV137" s="21"/>
      <c r="AW137" s="29">
        <f t="shared" si="108"/>
        <v>0.89376426254100116</v>
      </c>
      <c r="AX137" s="68">
        <f t="shared" si="82"/>
        <v>0.1145</v>
      </c>
      <c r="AY137" s="29"/>
      <c r="AZ137" s="29"/>
      <c r="BA137" s="16"/>
      <c r="BC137" s="20">
        <f t="shared" si="119"/>
        <v>-45.163440590934357</v>
      </c>
      <c r="BD137" s="20">
        <f t="shared" si="120"/>
        <v>-44.905653098707347</v>
      </c>
      <c r="BE137" s="32">
        <f t="shared" ref="BE137:BE200" si="122">AVERAGEIFS(Oxy,KyrBP,"&gt;"&amp;BC137,KyrBP,"&lt;="&amp;BC138)</f>
        <v>-37.493333333333339</v>
      </c>
      <c r="BF137" s="32">
        <f t="shared" si="93"/>
        <v>-38.248111111111115</v>
      </c>
      <c r="BG137" s="32">
        <f t="shared" si="101"/>
        <v>-39.562851851851846</v>
      </c>
      <c r="BH137" s="32">
        <f t="shared" si="102"/>
        <v>-0.75477777777777533</v>
      </c>
      <c r="BI137" s="64">
        <f t="shared" si="103"/>
        <v>-2.0695185185185068</v>
      </c>
      <c r="BJ137" s="21"/>
      <c r="BK137" s="29">
        <f t="shared" si="109"/>
        <v>0.85686769827008757</v>
      </c>
      <c r="BL137" s="29">
        <f t="shared" si="83"/>
        <v>-0.4</v>
      </c>
      <c r="BM137" s="29"/>
      <c r="BN137" s="29"/>
      <c r="BO137" s="16"/>
    </row>
    <row r="138" spans="1:67" ht="12.75">
      <c r="A138" s="5">
        <v>62105.599999999999</v>
      </c>
      <c r="B138" s="8">
        <f t="shared" si="110"/>
        <v>-62.1556</v>
      </c>
      <c r="C138" s="8">
        <f t="shared" si="112"/>
        <v>0.23580000000000467</v>
      </c>
      <c r="D138" s="2">
        <v>-41.56</v>
      </c>
      <c r="G138" s="20">
        <f t="shared" si="113"/>
        <v>-5.8842648988326136</v>
      </c>
      <c r="H138" s="34">
        <f t="shared" si="114"/>
        <v>-5.8747172139353179</v>
      </c>
      <c r="I138" s="32">
        <f t="shared" si="104"/>
        <v>-35.08</v>
      </c>
      <c r="J138" s="32">
        <f t="shared" si="87"/>
        <v>-34.836666666666666</v>
      </c>
      <c r="K138" s="32">
        <f t="shared" si="88"/>
        <v>-34.697777777777773</v>
      </c>
      <c r="L138" s="32">
        <f t="shared" si="89"/>
        <v>0.24333333333333229</v>
      </c>
      <c r="M138" s="64">
        <f t="shared" si="90"/>
        <v>0.38222222222222513</v>
      </c>
      <c r="N138" s="21"/>
      <c r="O138" s="29">
        <f t="shared" si="85"/>
        <v>0.93145428495311744</v>
      </c>
      <c r="P138" s="29">
        <f t="shared" si="84"/>
        <v>-1.5699999999999999E-2</v>
      </c>
      <c r="Q138" s="29">
        <f t="shared" si="105"/>
        <v>0.1590610294507652</v>
      </c>
      <c r="R138" s="29">
        <f t="shared" si="86"/>
        <v>1.95E-2</v>
      </c>
      <c r="S138" s="44"/>
      <c r="T138" s="60"/>
      <c r="U138" s="37"/>
      <c r="V138" s="16"/>
      <c r="X138" s="42">
        <f t="shared" si="106"/>
        <v>-2.633518223805952</v>
      </c>
      <c r="Y138" s="20">
        <f t="shared" si="115"/>
        <v>-4.662161278497841</v>
      </c>
      <c r="Z138" s="34">
        <f t="shared" si="116"/>
        <v>-4.633518223805952</v>
      </c>
      <c r="AA138" s="32">
        <f t="shared" si="121"/>
        <v>-34.832499999999996</v>
      </c>
      <c r="AB138" s="32">
        <f t="shared" si="91"/>
        <v>-35.089333333333336</v>
      </c>
      <c r="AC138" s="32">
        <f t="shared" si="95"/>
        <v>-35.028055555555561</v>
      </c>
      <c r="AD138" s="32">
        <f t="shared" si="96"/>
        <v>-0.25683333333333991</v>
      </c>
      <c r="AE138" s="63">
        <f t="shared" si="97"/>
        <v>-0.19555555555556481</v>
      </c>
      <c r="AF138" s="21"/>
      <c r="AG138" s="29">
        <f t="shared" si="107"/>
        <v>0.99993797430991627</v>
      </c>
      <c r="AH138" s="29">
        <f t="shared" si="81"/>
        <v>-5.8200000000000002E-2</v>
      </c>
      <c r="AI138" s="29"/>
      <c r="AJ138" s="29"/>
      <c r="AK138" s="29"/>
      <c r="AL138" s="16"/>
      <c r="AN138" s="42">
        <f t="shared" si="111"/>
        <v>-28.813270171418097</v>
      </c>
      <c r="AO138" s="20">
        <f t="shared" si="117"/>
        <v>-30.899199335493769</v>
      </c>
      <c r="AP138" s="20">
        <f t="shared" si="118"/>
        <v>-30.813270171418097</v>
      </c>
      <c r="AQ138" s="32">
        <f t="shared" si="100"/>
        <v>-42.2</v>
      </c>
      <c r="AR138" s="32">
        <f t="shared" si="92"/>
        <v>-41.755000000000003</v>
      </c>
      <c r="AS138" s="32">
        <f t="shared" si="98"/>
        <v>-41.791666666666664</v>
      </c>
      <c r="AT138" s="20">
        <f t="shared" si="94"/>
        <v>-3.666666666666174E-2</v>
      </c>
      <c r="AU138" s="64">
        <f t="shared" si="99"/>
        <v>0.40833333333333854</v>
      </c>
      <c r="AV138" s="21"/>
      <c r="AW138" s="29">
        <f t="shared" si="108"/>
        <v>0.39634911880344309</v>
      </c>
      <c r="AX138" s="68">
        <f t="shared" si="82"/>
        <v>0.1145</v>
      </c>
      <c r="AY138" s="29"/>
      <c r="AZ138" s="29"/>
      <c r="BA138" s="16"/>
      <c r="BC138" s="20">
        <f t="shared" si="119"/>
        <v>-44.647865606480337</v>
      </c>
      <c r="BD138" s="20">
        <f t="shared" si="120"/>
        <v>-44.390078114253328</v>
      </c>
      <c r="BE138" s="32">
        <f t="shared" si="122"/>
        <v>-38.354999999999997</v>
      </c>
      <c r="BF138" s="32">
        <f t="shared" si="93"/>
        <v>-38.468611111111109</v>
      </c>
      <c r="BG138" s="32">
        <f t="shared" si="101"/>
        <v>-39.482185185185187</v>
      </c>
      <c r="BH138" s="32">
        <f t="shared" si="102"/>
        <v>-0.113611111111112</v>
      </c>
      <c r="BI138" s="64">
        <f t="shared" si="103"/>
        <v>-1.1271851851851906</v>
      </c>
      <c r="BJ138" s="21"/>
      <c r="BK138" s="29">
        <f t="shared" si="109"/>
        <v>0.98777912902135667</v>
      </c>
      <c r="BL138" s="29">
        <f t="shared" si="83"/>
        <v>-0.4</v>
      </c>
      <c r="BM138" s="29"/>
      <c r="BN138" s="29"/>
      <c r="BO138" s="16"/>
    </row>
    <row r="139" spans="1:67" ht="12.75">
      <c r="A139" s="5">
        <v>61869.8</v>
      </c>
      <c r="B139" s="8">
        <f t="shared" si="110"/>
        <v>-61.919800000000002</v>
      </c>
      <c r="C139" s="8">
        <f t="shared" si="112"/>
        <v>0.23579999999999757</v>
      </c>
      <c r="D139" s="2">
        <v>-38.39</v>
      </c>
      <c r="G139" s="20">
        <f t="shared" si="113"/>
        <v>-5.8651695290380204</v>
      </c>
      <c r="H139" s="34">
        <f t="shared" si="114"/>
        <v>-5.8556218441407246</v>
      </c>
      <c r="I139" s="32">
        <f t="shared" si="104"/>
        <v>-34.68</v>
      </c>
      <c r="J139" s="32">
        <f t="shared" si="87"/>
        <v>-34.703333333333326</v>
      </c>
      <c r="K139" s="32">
        <f t="shared" si="88"/>
        <v>-34.707777777777771</v>
      </c>
      <c r="L139" s="32">
        <f t="shared" si="89"/>
        <v>-2.3333333333326323E-2</v>
      </c>
      <c r="M139" s="64">
        <f t="shared" si="90"/>
        <v>-2.7777777777771462E-2</v>
      </c>
      <c r="N139" s="21"/>
      <c r="O139" s="29">
        <f t="shared" si="85"/>
        <v>-0.78083773620816355</v>
      </c>
      <c r="P139" s="29">
        <f t="shared" si="84"/>
        <v>-1.5699999999999999E-2</v>
      </c>
      <c r="Q139" s="29">
        <f t="shared" si="105"/>
        <v>-0.51275630356507595</v>
      </c>
      <c r="R139" s="29">
        <f t="shared" si="86"/>
        <v>1.95E-2</v>
      </c>
      <c r="S139" s="44"/>
      <c r="T139" s="60"/>
      <c r="U139" s="37"/>
      <c r="V139" s="16"/>
      <c r="X139" s="42">
        <f t="shared" si="106"/>
        <v>-2.5762321144221723</v>
      </c>
      <c r="Y139" s="20">
        <f t="shared" si="115"/>
        <v>-4.6048751691140613</v>
      </c>
      <c r="Z139" s="34">
        <f t="shared" si="116"/>
        <v>-4.5762321144221723</v>
      </c>
      <c r="AA139" s="32">
        <f t="shared" si="121"/>
        <v>-34.927999999999997</v>
      </c>
      <c r="AB139" s="32">
        <f t="shared" si="91"/>
        <v>-34.912666666666667</v>
      </c>
      <c r="AC139" s="32">
        <f t="shared" si="95"/>
        <v>-35.002944444444445</v>
      </c>
      <c r="AD139" s="32">
        <f t="shared" si="96"/>
        <v>1.5333333333330756E-2</v>
      </c>
      <c r="AE139" s="63">
        <f t="shared" si="97"/>
        <v>-7.4944444444447811E-2</v>
      </c>
      <c r="AF139" s="21"/>
      <c r="AG139" s="29">
        <f t="shared" si="107"/>
        <v>0.77315608034212535</v>
      </c>
      <c r="AH139" s="29">
        <f t="shared" si="81"/>
        <v>-5.8200000000000002E-2</v>
      </c>
      <c r="AI139" s="29"/>
      <c r="AJ139" s="29"/>
      <c r="AK139" s="29"/>
      <c r="AL139" s="16"/>
      <c r="AN139" s="42">
        <f t="shared" si="111"/>
        <v>-28.641411843266759</v>
      </c>
      <c r="AO139" s="20">
        <f t="shared" si="117"/>
        <v>-30.727341007342432</v>
      </c>
      <c r="AP139" s="20">
        <f t="shared" si="118"/>
        <v>-30.641411843266759</v>
      </c>
      <c r="AQ139" s="32">
        <f t="shared" si="100"/>
        <v>-41.14</v>
      </c>
      <c r="AR139" s="32">
        <f t="shared" si="92"/>
        <v>-41.603333333333332</v>
      </c>
      <c r="AS139" s="32">
        <f t="shared" si="98"/>
        <v>-41.859444444444449</v>
      </c>
      <c r="AT139" s="20">
        <f t="shared" si="94"/>
        <v>-0.2561111111111174</v>
      </c>
      <c r="AU139" s="64">
        <f t="shared" si="99"/>
        <v>-0.71944444444444855</v>
      </c>
      <c r="AV139" s="21"/>
      <c r="AW139" s="29">
        <f t="shared" si="108"/>
        <v>-0.2865221825520447</v>
      </c>
      <c r="AX139" s="68">
        <f t="shared" si="82"/>
        <v>0.1145</v>
      </c>
      <c r="AY139" s="29"/>
      <c r="AZ139" s="29"/>
      <c r="BA139" s="16"/>
      <c r="BC139" s="20">
        <f t="shared" si="119"/>
        <v>-44.132290622026318</v>
      </c>
      <c r="BD139" s="20">
        <f t="shared" si="120"/>
        <v>-43.874503129799308</v>
      </c>
      <c r="BE139" s="32">
        <f t="shared" si="122"/>
        <v>-39.557500000000005</v>
      </c>
      <c r="BF139" s="32">
        <f t="shared" si="93"/>
        <v>-39.314166666666665</v>
      </c>
      <c r="BG139" s="32">
        <f t="shared" si="101"/>
        <v>-39.386037037037042</v>
      </c>
      <c r="BH139" s="32">
        <f t="shared" si="102"/>
        <v>0.2433333333333394</v>
      </c>
      <c r="BI139" s="64">
        <f t="shared" si="103"/>
        <v>0.17146296296296271</v>
      </c>
      <c r="BJ139" s="21"/>
      <c r="BK139" s="29">
        <f t="shared" si="109"/>
        <v>0.65649772736133305</v>
      </c>
      <c r="BL139" s="29">
        <f t="shared" si="83"/>
        <v>-0.4</v>
      </c>
      <c r="BM139" s="29"/>
      <c r="BN139" s="29"/>
      <c r="BO139" s="16"/>
    </row>
    <row r="140" spans="1:67" ht="12.75">
      <c r="A140" s="5">
        <v>61634</v>
      </c>
      <c r="B140" s="8">
        <f t="shared" si="110"/>
        <v>-61.683999999999997</v>
      </c>
      <c r="C140" s="8">
        <f t="shared" si="112"/>
        <v>0.23580000000000467</v>
      </c>
      <c r="D140" s="2">
        <v>-39.86</v>
      </c>
      <c r="G140" s="20">
        <f t="shared" si="113"/>
        <v>-5.8460741592434271</v>
      </c>
      <c r="H140" s="34">
        <f t="shared" si="114"/>
        <v>-5.8365264743461314</v>
      </c>
      <c r="I140" s="32">
        <f t="shared" si="104"/>
        <v>-34.35</v>
      </c>
      <c r="J140" s="32">
        <f t="shared" si="87"/>
        <v>-34.69</v>
      </c>
      <c r="K140" s="32">
        <f t="shared" si="88"/>
        <v>-34.685555555555553</v>
      </c>
      <c r="L140" s="32">
        <f t="shared" si="89"/>
        <v>-0.33999999999999631</v>
      </c>
      <c r="M140" s="64">
        <f t="shared" si="90"/>
        <v>-0.33555555555555117</v>
      </c>
      <c r="N140" s="21"/>
      <c r="O140" s="29">
        <f t="shared" si="85"/>
        <v>-0.15061654874497354</v>
      </c>
      <c r="P140" s="29">
        <f t="shared" si="84"/>
        <v>-1.5699999999999999E-2</v>
      </c>
      <c r="Q140" s="29">
        <f t="shared" si="105"/>
        <v>-0.94464926349125555</v>
      </c>
      <c r="R140" s="29">
        <f t="shared" si="86"/>
        <v>1.95E-2</v>
      </c>
      <c r="S140" s="44"/>
      <c r="T140" s="60"/>
      <c r="U140" s="37"/>
      <c r="V140" s="16"/>
      <c r="X140" s="42">
        <f t="shared" si="106"/>
        <v>-2.5189460050383925</v>
      </c>
      <c r="Y140" s="20">
        <f t="shared" si="115"/>
        <v>-4.5475890597302815</v>
      </c>
      <c r="Z140" s="34">
        <f t="shared" si="116"/>
        <v>-4.5189460050383925</v>
      </c>
      <c r="AA140" s="32">
        <f t="shared" si="121"/>
        <v>-34.977499999999999</v>
      </c>
      <c r="AB140" s="32">
        <f t="shared" si="91"/>
        <v>-34.947833333333328</v>
      </c>
      <c r="AC140" s="32">
        <f t="shared" si="95"/>
        <v>-34.926833333333335</v>
      </c>
      <c r="AD140" s="32">
        <f t="shared" si="96"/>
        <v>2.9666666666670949E-2</v>
      </c>
      <c r="AE140" s="63">
        <f t="shared" si="97"/>
        <v>5.0666666666664639E-2</v>
      </c>
      <c r="AF140" s="21"/>
      <c r="AG140" s="29">
        <f t="shared" si="107"/>
        <v>0.18460586370955503</v>
      </c>
      <c r="AH140" s="29">
        <f t="shared" si="81"/>
        <v>-5.8200000000000002E-2</v>
      </c>
      <c r="AI140" s="29"/>
      <c r="AJ140" s="29"/>
      <c r="AK140" s="29"/>
      <c r="AL140" s="16"/>
      <c r="AN140" s="42">
        <f t="shared" si="111"/>
        <v>-28.469553515115422</v>
      </c>
      <c r="AO140" s="20">
        <f t="shared" si="117"/>
        <v>-30.555482679191094</v>
      </c>
      <c r="AP140" s="20">
        <f t="shared" si="118"/>
        <v>-30.469553515115422</v>
      </c>
      <c r="AQ140" s="32">
        <f t="shared" ref="AQ140:AQ203" si="123">AVERAGEIFS(Oxy,KyrBP,"&gt;"&amp;AO140,KyrBP,"&lt;="&amp;AO141)</f>
        <v>-41.47</v>
      </c>
      <c r="AR140" s="32">
        <f t="shared" si="92"/>
        <v>-41.343333333333334</v>
      </c>
      <c r="AS140" s="32">
        <f t="shared" si="98"/>
        <v>-41.950555555555553</v>
      </c>
      <c r="AT140" s="20">
        <f t="shared" si="94"/>
        <v>-0.60722222222221944</v>
      </c>
      <c r="AU140" s="64">
        <f t="shared" si="99"/>
        <v>-0.48055555555555429</v>
      </c>
      <c r="AV140" s="21"/>
      <c r="AW140" s="29">
        <f t="shared" si="108"/>
        <v>-0.83532657035206603</v>
      </c>
      <c r="AX140" s="68">
        <f t="shared" si="82"/>
        <v>0.1145</v>
      </c>
      <c r="AY140" s="29"/>
      <c r="AZ140" s="29"/>
      <c r="BA140" s="16"/>
      <c r="BC140" s="20">
        <f t="shared" si="119"/>
        <v>-43.616715637572298</v>
      </c>
      <c r="BD140" s="20">
        <f t="shared" si="120"/>
        <v>-43.358928145345288</v>
      </c>
      <c r="BE140" s="32">
        <f t="shared" si="122"/>
        <v>-40.03</v>
      </c>
      <c r="BF140" s="32">
        <f t="shared" si="93"/>
        <v>-40.416666666666664</v>
      </c>
      <c r="BG140" s="32">
        <f t="shared" si="101"/>
        <v>-39.341962962962967</v>
      </c>
      <c r="BH140" s="32">
        <f t="shared" si="102"/>
        <v>-0.38666666666666316</v>
      </c>
      <c r="BI140" s="64">
        <f t="shared" si="103"/>
        <v>0.68803703703703434</v>
      </c>
      <c r="BJ140" s="21"/>
      <c r="BK140" s="29">
        <f t="shared" si="109"/>
        <v>1.8033742909426356E-2</v>
      </c>
      <c r="BL140" s="29">
        <f t="shared" si="83"/>
        <v>-0.4</v>
      </c>
      <c r="BM140" s="29"/>
      <c r="BN140" s="29"/>
      <c r="BO140" s="16"/>
    </row>
    <row r="141" spans="1:67" ht="12.75">
      <c r="A141" s="5">
        <v>61356.6</v>
      </c>
      <c r="B141" s="8">
        <f t="shared" si="110"/>
        <v>-61.406599999999997</v>
      </c>
      <c r="C141" s="8">
        <f t="shared" si="112"/>
        <v>0.27740000000000009</v>
      </c>
      <c r="D141" s="2">
        <v>-41.01</v>
      </c>
      <c r="G141" s="20">
        <f t="shared" si="113"/>
        <v>-5.8269787894488339</v>
      </c>
      <c r="H141" s="34">
        <f t="shared" si="114"/>
        <v>-5.8174311045515381</v>
      </c>
      <c r="I141" s="32">
        <f t="shared" si="104"/>
        <v>-35.04</v>
      </c>
      <c r="J141" s="32">
        <f t="shared" si="87"/>
        <v>-34.756666666666668</v>
      </c>
      <c r="K141" s="32">
        <f t="shared" si="88"/>
        <v>-34.787777777777784</v>
      </c>
      <c r="L141" s="32">
        <f t="shared" si="89"/>
        <v>0.28333333333333144</v>
      </c>
      <c r="M141" s="64">
        <f t="shared" si="90"/>
        <v>0.25222222222221546</v>
      </c>
      <c r="N141" s="21"/>
      <c r="O141" s="29">
        <f t="shared" si="85"/>
        <v>0.93145428495308391</v>
      </c>
      <c r="P141" s="29">
        <f t="shared" si="84"/>
        <v>-1.5699999999999999E-2</v>
      </c>
      <c r="Q141" s="29">
        <f t="shared" si="105"/>
        <v>-0.93453033442276545</v>
      </c>
      <c r="R141" s="29">
        <f t="shared" si="86"/>
        <v>1.95E-2</v>
      </c>
      <c r="S141" s="44"/>
      <c r="T141" s="60"/>
      <c r="U141" s="37"/>
      <c r="V141" s="16"/>
      <c r="X141" s="42">
        <f t="shared" si="106"/>
        <v>-2.4616598956546127</v>
      </c>
      <c r="Y141" s="20">
        <f t="shared" si="115"/>
        <v>-4.4903029503465017</v>
      </c>
      <c r="Z141" s="34">
        <f t="shared" si="116"/>
        <v>-4.4616598956546127</v>
      </c>
      <c r="AA141" s="32">
        <f t="shared" si="121"/>
        <v>-34.938000000000002</v>
      </c>
      <c r="AB141" s="32">
        <f t="shared" si="91"/>
        <v>-35.007666666666672</v>
      </c>
      <c r="AC141" s="32">
        <f t="shared" si="95"/>
        <v>-34.928166666666669</v>
      </c>
      <c r="AD141" s="32">
        <f t="shared" si="96"/>
        <v>-6.9666666666670096E-2</v>
      </c>
      <c r="AE141" s="63">
        <f t="shared" si="97"/>
        <v>9.8333333333329165E-3</v>
      </c>
      <c r="AF141" s="21"/>
      <c r="AG141" s="29">
        <f t="shared" si="107"/>
        <v>-0.49032348821836325</v>
      </c>
      <c r="AH141" s="29">
        <f t="shared" si="81"/>
        <v>-5.8200000000000002E-2</v>
      </c>
      <c r="AI141" s="29"/>
      <c r="AJ141" s="29"/>
      <c r="AK141" s="29"/>
      <c r="AL141" s="16"/>
      <c r="AN141" s="42">
        <f t="shared" si="111"/>
        <v>-28.297695186964084</v>
      </c>
      <c r="AO141" s="20">
        <f t="shared" si="117"/>
        <v>-30.383624351039757</v>
      </c>
      <c r="AP141" s="20">
        <f t="shared" si="118"/>
        <v>-30.297695186964084</v>
      </c>
      <c r="AQ141" s="32">
        <f t="shared" si="123"/>
        <v>-41.42</v>
      </c>
      <c r="AR141" s="32">
        <f t="shared" si="92"/>
        <v>-41.826666666666668</v>
      </c>
      <c r="AS141" s="32">
        <f t="shared" si="98"/>
        <v>-41.960555555555558</v>
      </c>
      <c r="AT141" s="20">
        <f t="shared" si="94"/>
        <v>-0.13388888888889028</v>
      </c>
      <c r="AU141" s="64">
        <f t="shared" si="99"/>
        <v>-0.54055555555555657</v>
      </c>
      <c r="AV141" s="21"/>
      <c r="AW141" s="29">
        <f t="shared" si="108"/>
        <v>-0.9932723722636384</v>
      </c>
      <c r="AX141" s="68">
        <f t="shared" si="82"/>
        <v>0.1145</v>
      </c>
      <c r="AY141" s="29"/>
      <c r="AZ141" s="29"/>
      <c r="BA141" s="16"/>
      <c r="BC141" s="20">
        <f t="shared" si="119"/>
        <v>-43.101140653118279</v>
      </c>
      <c r="BD141" s="20">
        <f t="shared" si="120"/>
        <v>-42.843353160891269</v>
      </c>
      <c r="BE141" s="32">
        <f t="shared" si="122"/>
        <v>-41.662500000000001</v>
      </c>
      <c r="BF141" s="32">
        <f t="shared" si="93"/>
        <v>-40.0015</v>
      </c>
      <c r="BG141" s="32">
        <f t="shared" si="101"/>
        <v>-39.456851851851852</v>
      </c>
      <c r="BH141" s="32">
        <f t="shared" si="102"/>
        <v>1.6610000000000014</v>
      </c>
      <c r="BI141" s="64">
        <f t="shared" si="103"/>
        <v>2.2056481481481498</v>
      </c>
      <c r="BJ141" s="21"/>
      <c r="BK141" s="29">
        <f t="shared" si="109"/>
        <v>-0.62886843027253925</v>
      </c>
      <c r="BL141" s="29">
        <f t="shared" si="83"/>
        <v>-0.4</v>
      </c>
      <c r="BM141" s="29"/>
      <c r="BN141" s="29"/>
      <c r="BO141" s="16"/>
    </row>
    <row r="142" spans="1:67" ht="12.75">
      <c r="A142" s="5">
        <v>61079.199999999997</v>
      </c>
      <c r="B142" s="8">
        <f t="shared" si="110"/>
        <v>-61.129199999999997</v>
      </c>
      <c r="C142" s="8">
        <f t="shared" si="112"/>
        <v>0.27740000000000009</v>
      </c>
      <c r="D142" s="2">
        <v>-41.45</v>
      </c>
      <c r="G142" s="20">
        <f t="shared" si="113"/>
        <v>-5.8078834196542406</v>
      </c>
      <c r="H142" s="34">
        <f t="shared" si="114"/>
        <v>-5.7983357347569449</v>
      </c>
      <c r="I142" s="32">
        <f t="shared" si="104"/>
        <v>-34.880000000000003</v>
      </c>
      <c r="J142" s="32">
        <f t="shared" si="87"/>
        <v>-34.876666666666665</v>
      </c>
      <c r="K142" s="32">
        <f t="shared" si="88"/>
        <v>-34.702222222222218</v>
      </c>
      <c r="L142" s="32">
        <f t="shared" si="89"/>
        <v>3.3333333333374071E-3</v>
      </c>
      <c r="M142" s="64">
        <f t="shared" si="90"/>
        <v>0.17777777777778425</v>
      </c>
      <c r="N142" s="21"/>
      <c r="O142" s="29">
        <f t="shared" si="85"/>
        <v>-0.78083773620815011</v>
      </c>
      <c r="P142" s="29">
        <f t="shared" si="84"/>
        <v>-1.5699999999999999E-2</v>
      </c>
      <c r="Q142" s="29">
        <f t="shared" si="105"/>
        <v>-0.48713427573012197</v>
      </c>
      <c r="R142" s="29">
        <f t="shared" si="86"/>
        <v>1.95E-2</v>
      </c>
      <c r="S142" s="44"/>
      <c r="T142" s="60"/>
      <c r="U142" s="37"/>
      <c r="V142" s="16"/>
      <c r="X142" s="42">
        <f t="shared" si="106"/>
        <v>-2.404373786270833</v>
      </c>
      <c r="Y142" s="20">
        <f t="shared" si="115"/>
        <v>-4.433016840962722</v>
      </c>
      <c r="Z142" s="34">
        <f t="shared" si="116"/>
        <v>-4.404373786270833</v>
      </c>
      <c r="AA142" s="32">
        <f t="shared" si="121"/>
        <v>-35.107500000000002</v>
      </c>
      <c r="AB142" s="32">
        <f t="shared" si="91"/>
        <v>-34.903833333333331</v>
      </c>
      <c r="AC142" s="32">
        <f t="shared" si="95"/>
        <v>-34.815111111111115</v>
      </c>
      <c r="AD142" s="32">
        <f t="shared" si="96"/>
        <v>0.20366666666667044</v>
      </c>
      <c r="AE142" s="63">
        <f t="shared" si="97"/>
        <v>0.29238888888888681</v>
      </c>
      <c r="AF142" s="21"/>
      <c r="AG142" s="29">
        <f t="shared" si="107"/>
        <v>-0.93582503067033029</v>
      </c>
      <c r="AH142" s="29">
        <f t="shared" ref="AH142:AH205" si="124">AH141</f>
        <v>-5.8200000000000002E-2</v>
      </c>
      <c r="AI142" s="29"/>
      <c r="AJ142" s="29"/>
      <c r="AK142" s="29"/>
      <c r="AL142" s="16"/>
      <c r="AN142" s="42">
        <f t="shared" si="111"/>
        <v>-28.125836858812747</v>
      </c>
      <c r="AO142" s="20">
        <f t="shared" si="117"/>
        <v>-30.211766022888419</v>
      </c>
      <c r="AP142" s="20">
        <f t="shared" si="118"/>
        <v>-30.125836858812747</v>
      </c>
      <c r="AQ142" s="32">
        <f t="shared" si="123"/>
        <v>-42.59</v>
      </c>
      <c r="AR142" s="32">
        <f t="shared" si="92"/>
        <v>-42.13</v>
      </c>
      <c r="AS142" s="32">
        <f t="shared" si="98"/>
        <v>-41.933333333333337</v>
      </c>
      <c r="AT142" s="20">
        <f t="shared" si="94"/>
        <v>0.19666666666666544</v>
      </c>
      <c r="AU142" s="64">
        <f t="shared" si="99"/>
        <v>0.65666666666666629</v>
      </c>
      <c r="AV142" s="21"/>
      <c r="AW142" s="29">
        <f t="shared" si="108"/>
        <v>-0.68645499220026518</v>
      </c>
      <c r="AX142" s="68">
        <f t="shared" ref="AX142:AX205" si="125">AX141</f>
        <v>0.1145</v>
      </c>
      <c r="AY142" s="29"/>
      <c r="AZ142" s="29"/>
      <c r="BA142" s="16"/>
      <c r="BC142" s="20">
        <f t="shared" si="119"/>
        <v>-42.585565668664259</v>
      </c>
      <c r="BD142" s="20">
        <f t="shared" si="120"/>
        <v>-42.327778176437249</v>
      </c>
      <c r="BE142" s="32">
        <f t="shared" si="122"/>
        <v>-38.311999999999998</v>
      </c>
      <c r="BF142" s="32">
        <f t="shared" si="93"/>
        <v>-39.860833333333339</v>
      </c>
      <c r="BG142" s="32">
        <f t="shared" si="101"/>
        <v>-39.766703703703705</v>
      </c>
      <c r="BH142" s="32">
        <f t="shared" si="102"/>
        <v>-1.5488333333333415</v>
      </c>
      <c r="BI142" s="64">
        <f t="shared" si="103"/>
        <v>-1.4547037037037072</v>
      </c>
      <c r="BJ142" s="21"/>
      <c r="BK142" s="29">
        <f t="shared" si="109"/>
        <v>-0.98151607583588774</v>
      </c>
      <c r="BL142" s="29">
        <f t="shared" si="83"/>
        <v>-0.4</v>
      </c>
      <c r="BM142" s="29"/>
      <c r="BN142" s="29"/>
      <c r="BO142" s="16"/>
    </row>
    <row r="143" spans="1:67" ht="12.75">
      <c r="A143" s="5">
        <v>60801.8</v>
      </c>
      <c r="B143" s="8">
        <f t="shared" si="110"/>
        <v>-60.851800000000004</v>
      </c>
      <c r="C143" s="8">
        <f t="shared" si="112"/>
        <v>0.27739999999999299</v>
      </c>
      <c r="D143" s="2">
        <v>-41.68</v>
      </c>
      <c r="G143" s="20">
        <f t="shared" si="113"/>
        <v>-5.7887880498596473</v>
      </c>
      <c r="H143" s="34">
        <f t="shared" si="114"/>
        <v>-5.7792403649623516</v>
      </c>
      <c r="I143" s="32">
        <f t="shared" si="104"/>
        <v>-34.71</v>
      </c>
      <c r="J143" s="32">
        <f t="shared" si="87"/>
        <v>-34.783333333333331</v>
      </c>
      <c r="K143" s="32">
        <f t="shared" si="88"/>
        <v>-34.680555555555557</v>
      </c>
      <c r="L143" s="32">
        <f t="shared" si="89"/>
        <v>-7.3333333333330586E-2</v>
      </c>
      <c r="M143" s="64">
        <f t="shared" si="90"/>
        <v>2.9444444444443718E-2</v>
      </c>
      <c r="N143" s="21"/>
      <c r="O143" s="29">
        <f t="shared" si="85"/>
        <v>-0.15061654874499486</v>
      </c>
      <c r="P143" s="29">
        <f t="shared" si="84"/>
        <v>-1.5699999999999999E-2</v>
      </c>
      <c r="Q143" s="29">
        <f t="shared" si="105"/>
        <v>0.18819732447108806</v>
      </c>
      <c r="R143" s="29">
        <f t="shared" si="86"/>
        <v>1.95E-2</v>
      </c>
      <c r="S143" s="44"/>
      <c r="T143" s="60"/>
      <c r="U143" s="37"/>
      <c r="V143" s="16"/>
      <c r="X143" s="42">
        <f t="shared" si="106"/>
        <v>-2.3470876768870532</v>
      </c>
      <c r="Y143" s="20">
        <f t="shared" si="115"/>
        <v>-4.3757307315789422</v>
      </c>
      <c r="Z143" s="34">
        <f t="shared" si="116"/>
        <v>-4.3470876768870532</v>
      </c>
      <c r="AA143" s="32">
        <f t="shared" si="121"/>
        <v>-34.666000000000004</v>
      </c>
      <c r="AB143" s="32">
        <f t="shared" si="91"/>
        <v>-34.82533333333334</v>
      </c>
      <c r="AC143" s="32">
        <f t="shared" si="95"/>
        <v>-34.815500000000007</v>
      </c>
      <c r="AD143" s="32">
        <f t="shared" si="96"/>
        <v>-0.15933333333333621</v>
      </c>
      <c r="AE143" s="63">
        <f t="shared" si="97"/>
        <v>-0.1495000000000033</v>
      </c>
      <c r="AF143" s="21"/>
      <c r="AG143" s="29">
        <f t="shared" si="107"/>
        <v>-0.9434436407349428</v>
      </c>
      <c r="AH143" s="29">
        <f t="shared" si="124"/>
        <v>-5.8200000000000002E-2</v>
      </c>
      <c r="AI143" s="29"/>
      <c r="AJ143" s="29"/>
      <c r="AK143" s="29"/>
      <c r="AL143" s="16"/>
      <c r="AN143" s="42">
        <f t="shared" si="111"/>
        <v>-27.953978530661409</v>
      </c>
      <c r="AO143" s="20">
        <f t="shared" si="117"/>
        <v>-30.039907694737082</v>
      </c>
      <c r="AP143" s="20">
        <f t="shared" si="118"/>
        <v>-29.953978530661409</v>
      </c>
      <c r="AQ143" s="32">
        <f t="shared" si="123"/>
        <v>-42.379999999999995</v>
      </c>
      <c r="AR143" s="32">
        <f t="shared" si="92"/>
        <v>-42.419999999999995</v>
      </c>
      <c r="AS143" s="32">
        <f t="shared" si="98"/>
        <v>-41.868333333333332</v>
      </c>
      <c r="AT143" s="20">
        <f t="shared" si="94"/>
        <v>0.55166666666666231</v>
      </c>
      <c r="AU143" s="64">
        <f t="shared" si="99"/>
        <v>0.51166666666666316</v>
      </c>
      <c r="AV143" s="21"/>
      <c r="AW143" s="29">
        <f t="shared" si="108"/>
        <v>-5.84376921889656E-2</v>
      </c>
      <c r="AX143" s="68">
        <f t="shared" si="125"/>
        <v>0.1145</v>
      </c>
      <c r="AY143" s="29"/>
      <c r="AZ143" s="29"/>
      <c r="BA143" s="16"/>
      <c r="BC143" s="20">
        <f t="shared" si="119"/>
        <v>-42.069990684210239</v>
      </c>
      <c r="BD143" s="20">
        <f t="shared" si="120"/>
        <v>-41.81220319198323</v>
      </c>
      <c r="BE143" s="32">
        <f t="shared" si="122"/>
        <v>-39.608000000000004</v>
      </c>
      <c r="BF143" s="32">
        <f t="shared" si="93"/>
        <v>-39.361111111111114</v>
      </c>
      <c r="BG143" s="32">
        <f t="shared" si="101"/>
        <v>-40.121703703703702</v>
      </c>
      <c r="BH143" s="32">
        <f t="shared" si="102"/>
        <v>0.24688888888888982</v>
      </c>
      <c r="BI143" s="64">
        <f t="shared" si="103"/>
        <v>-0.51370370370369756</v>
      </c>
      <c r="BJ143" s="21"/>
      <c r="BK143" s="29">
        <f t="shared" si="109"/>
        <v>-0.87490144117950719</v>
      </c>
      <c r="BL143" s="29">
        <f t="shared" ref="BL143:BL206" si="126">BL142</f>
        <v>-0.4</v>
      </c>
      <c r="BM143" s="29"/>
      <c r="BN143" s="29"/>
      <c r="BO143" s="16"/>
    </row>
    <row r="144" spans="1:67" ht="12.75">
      <c r="A144" s="5">
        <v>60524.4</v>
      </c>
      <c r="B144" s="8">
        <f t="shared" si="110"/>
        <v>-60.574400000000004</v>
      </c>
      <c r="C144" s="8">
        <f t="shared" si="112"/>
        <v>0.27740000000000009</v>
      </c>
      <c r="D144" s="2">
        <v>-42.06</v>
      </c>
      <c r="G144" s="20">
        <f t="shared" si="113"/>
        <v>-5.7696926800650541</v>
      </c>
      <c r="H144" s="34">
        <f t="shared" si="114"/>
        <v>-5.7601449951677584</v>
      </c>
      <c r="I144" s="32">
        <f t="shared" si="104"/>
        <v>-34.76</v>
      </c>
      <c r="J144" s="32">
        <f t="shared" si="87"/>
        <v>-34.770000000000003</v>
      </c>
      <c r="K144" s="32">
        <f t="shared" si="88"/>
        <v>-34.659444444444446</v>
      </c>
      <c r="L144" s="32">
        <f t="shared" si="89"/>
        <v>-1.0000000000005116E-2</v>
      </c>
      <c r="M144" s="64">
        <f t="shared" si="90"/>
        <v>0.10055555555555173</v>
      </c>
      <c r="N144" s="21"/>
      <c r="O144" s="29">
        <f t="shared" si="85"/>
        <v>0.9314542849531332</v>
      </c>
      <c r="P144" s="29">
        <f t="shared" ref="P144:P207" si="127">P143</f>
        <v>-1.5699999999999999E-2</v>
      </c>
      <c r="Q144" s="29">
        <f t="shared" si="105"/>
        <v>0.77546930497199129</v>
      </c>
      <c r="R144" s="29">
        <f t="shared" si="86"/>
        <v>1.95E-2</v>
      </c>
      <c r="S144" s="44"/>
      <c r="T144" s="60"/>
      <c r="U144" s="37"/>
      <c r="V144" s="16"/>
      <c r="X144" s="42">
        <f t="shared" si="106"/>
        <v>-2.2898015675032735</v>
      </c>
      <c r="Y144" s="20">
        <f t="shared" si="115"/>
        <v>-4.3184446221951625</v>
      </c>
      <c r="Z144" s="34">
        <f t="shared" si="116"/>
        <v>-4.2898015675032735</v>
      </c>
      <c r="AA144" s="32">
        <f t="shared" si="121"/>
        <v>-34.702500000000001</v>
      </c>
      <c r="AB144" s="32">
        <f t="shared" si="91"/>
        <v>-34.687500000000007</v>
      </c>
      <c r="AC144" s="32">
        <f t="shared" si="95"/>
        <v>-34.783777777777779</v>
      </c>
      <c r="AD144" s="32">
        <f t="shared" si="96"/>
        <v>1.4999999999993463E-2</v>
      </c>
      <c r="AE144" s="63">
        <f t="shared" si="97"/>
        <v>-8.1277777777778226E-2</v>
      </c>
      <c r="AF144" s="21"/>
      <c r="AG144" s="29">
        <f t="shared" si="107"/>
        <v>-0.50961448609154902</v>
      </c>
      <c r="AH144" s="29">
        <f t="shared" si="124"/>
        <v>-5.8200000000000002E-2</v>
      </c>
      <c r="AI144" s="29"/>
      <c r="AJ144" s="29"/>
      <c r="AK144" s="29"/>
      <c r="AL144" s="16"/>
      <c r="AN144" s="42">
        <f t="shared" si="111"/>
        <v>-27.782120202510072</v>
      </c>
      <c r="AO144" s="20">
        <f t="shared" si="117"/>
        <v>-29.868049366585744</v>
      </c>
      <c r="AP144" s="20">
        <f t="shared" si="118"/>
        <v>-29.782120202510072</v>
      </c>
      <c r="AQ144" s="32">
        <f t="shared" si="123"/>
        <v>-42.29</v>
      </c>
      <c r="AR144" s="32">
        <f t="shared" si="92"/>
        <v>-42.29999999999999</v>
      </c>
      <c r="AS144" s="32">
        <f t="shared" si="98"/>
        <v>-41.766111111111108</v>
      </c>
      <c r="AT144" s="20">
        <f t="shared" si="94"/>
        <v>0.53388888888888175</v>
      </c>
      <c r="AU144" s="64">
        <f t="shared" si="99"/>
        <v>0.52388888888889085</v>
      </c>
      <c r="AV144" s="21"/>
      <c r="AW144" s="29">
        <f t="shared" si="108"/>
        <v>0.59692325346016661</v>
      </c>
      <c r="AX144" s="68">
        <f t="shared" si="125"/>
        <v>0.1145</v>
      </c>
      <c r="AY144" s="29"/>
      <c r="AZ144" s="29"/>
      <c r="BA144" s="16"/>
      <c r="BC144" s="20">
        <f t="shared" si="119"/>
        <v>-41.55441569975622</v>
      </c>
      <c r="BD144" s="20">
        <f t="shared" si="120"/>
        <v>-41.29662820752921</v>
      </c>
      <c r="BE144" s="32">
        <f t="shared" si="122"/>
        <v>-40.163333333333334</v>
      </c>
      <c r="BF144" s="32">
        <f t="shared" si="93"/>
        <v>-39.900444444444446</v>
      </c>
      <c r="BG144" s="32">
        <f t="shared" si="101"/>
        <v>-40.2967962962963</v>
      </c>
      <c r="BH144" s="32">
        <f t="shared" si="102"/>
        <v>0.26288888888888806</v>
      </c>
      <c r="BI144" s="64">
        <f t="shared" si="103"/>
        <v>-0.133462962962966</v>
      </c>
      <c r="BJ144" s="21"/>
      <c r="BK144" s="29">
        <f t="shared" si="109"/>
        <v>-0.35891069874879905</v>
      </c>
      <c r="BL144" s="29">
        <f t="shared" si="126"/>
        <v>-0.4</v>
      </c>
      <c r="BM144" s="29"/>
      <c r="BN144" s="29"/>
      <c r="BO144" s="16"/>
    </row>
    <row r="145" spans="1:67" ht="12.75">
      <c r="A145" s="5">
        <v>60247</v>
      </c>
      <c r="B145" s="8">
        <f t="shared" si="110"/>
        <v>-60.296999999999997</v>
      </c>
      <c r="C145" s="8">
        <f t="shared" si="112"/>
        <v>0.2774000000000072</v>
      </c>
      <c r="D145" s="2">
        <v>-41.23</v>
      </c>
      <c r="G145" s="20">
        <f t="shared" si="113"/>
        <v>-5.7505973102704608</v>
      </c>
      <c r="H145" s="34">
        <f t="shared" si="114"/>
        <v>-5.7410496253731651</v>
      </c>
      <c r="I145" s="32">
        <f t="shared" si="104"/>
        <v>-34.840000000000003</v>
      </c>
      <c r="J145" s="32">
        <f t="shared" si="87"/>
        <v>-34.526666666666664</v>
      </c>
      <c r="K145" s="32">
        <f t="shared" si="88"/>
        <v>-34.664999999999992</v>
      </c>
      <c r="L145" s="32">
        <f t="shared" si="89"/>
        <v>0.31333333333333968</v>
      </c>
      <c r="M145" s="64">
        <f t="shared" si="90"/>
        <v>0.17500000000001137</v>
      </c>
      <c r="N145" s="21"/>
      <c r="O145" s="29">
        <f t="shared" ref="O145:O208" si="128" xml:space="preserve"> SIN((2*PI()*(H145+P145)/0.0572861093837796) + 0.840686201)</f>
        <v>-0.78083773620813657</v>
      </c>
      <c r="P145" s="29">
        <f t="shared" si="127"/>
        <v>-1.5699999999999999E-2</v>
      </c>
      <c r="Q145" s="29">
        <f t="shared" si="105"/>
        <v>0.99989057929515857</v>
      </c>
      <c r="R145" s="29">
        <f t="shared" ref="R145:R208" si="129">R144</f>
        <v>1.95E-2</v>
      </c>
      <c r="S145" s="44"/>
      <c r="T145" s="60"/>
      <c r="U145" s="37"/>
      <c r="V145" s="16"/>
      <c r="X145" s="42">
        <f t="shared" si="106"/>
        <v>-2.2325154581194937</v>
      </c>
      <c r="Y145" s="20">
        <f t="shared" si="115"/>
        <v>-4.2611585128113827</v>
      </c>
      <c r="Z145" s="34">
        <f t="shared" si="116"/>
        <v>-4.2325154581194937</v>
      </c>
      <c r="AA145" s="32">
        <f t="shared" si="121"/>
        <v>-34.694000000000003</v>
      </c>
      <c r="AB145" s="32">
        <f t="shared" si="91"/>
        <v>-34.62883333333334</v>
      </c>
      <c r="AC145" s="32">
        <f t="shared" si="95"/>
        <v>-34.776944444444446</v>
      </c>
      <c r="AD145" s="32">
        <f t="shared" si="96"/>
        <v>6.516666666666282E-2</v>
      </c>
      <c r="AE145" s="63">
        <f t="shared" si="97"/>
        <v>-8.2944444444443377E-2</v>
      </c>
      <c r="AF145" s="21"/>
      <c r="AG145" s="29">
        <f t="shared" si="107"/>
        <v>0.16266895032821249</v>
      </c>
      <c r="AH145" s="29">
        <f t="shared" si="124"/>
        <v>-5.8200000000000002E-2</v>
      </c>
      <c r="AI145" s="29"/>
      <c r="AJ145" s="29"/>
      <c r="AK145" s="29"/>
      <c r="AL145" s="16"/>
      <c r="AN145" s="42">
        <f t="shared" si="111"/>
        <v>-27.610261874358734</v>
      </c>
      <c r="AO145" s="20">
        <f t="shared" si="117"/>
        <v>-29.696191038434407</v>
      </c>
      <c r="AP145" s="20">
        <f t="shared" si="118"/>
        <v>-29.610261874358734</v>
      </c>
      <c r="AQ145" s="32">
        <f t="shared" si="123"/>
        <v>-42.23</v>
      </c>
      <c r="AR145" s="32">
        <f t="shared" si="92"/>
        <v>-42.066666666666663</v>
      </c>
      <c r="AS145" s="32">
        <f t="shared" si="98"/>
        <v>-41.383888888888883</v>
      </c>
      <c r="AT145" s="20">
        <f t="shared" si="94"/>
        <v>0.6827777777777797</v>
      </c>
      <c r="AU145" s="64">
        <f t="shared" si="99"/>
        <v>0.8461111111111137</v>
      </c>
      <c r="AV145" s="21"/>
      <c r="AW145" s="29">
        <f t="shared" si="108"/>
        <v>0.97297717475229006</v>
      </c>
      <c r="AX145" s="68">
        <f t="shared" si="125"/>
        <v>0.1145</v>
      </c>
      <c r="AY145" s="29"/>
      <c r="AZ145" s="29"/>
      <c r="BA145" s="16"/>
      <c r="BC145" s="20">
        <f t="shared" si="119"/>
        <v>-41.0388407153022</v>
      </c>
      <c r="BD145" s="20">
        <f t="shared" si="120"/>
        <v>-40.78105322307519</v>
      </c>
      <c r="BE145" s="32">
        <f t="shared" si="122"/>
        <v>-39.93</v>
      </c>
      <c r="BF145" s="32">
        <f t="shared" si="93"/>
        <v>-40.125111111111117</v>
      </c>
      <c r="BG145" s="32">
        <f t="shared" si="101"/>
        <v>-40.423462962962965</v>
      </c>
      <c r="BH145" s="32">
        <f t="shared" si="102"/>
        <v>-0.19511111111111745</v>
      </c>
      <c r="BI145" s="64">
        <f t="shared" si="103"/>
        <v>-0.49346296296296543</v>
      </c>
      <c r="BJ145" s="21"/>
      <c r="BK145" s="29">
        <f t="shared" si="109"/>
        <v>0.325018348474576</v>
      </c>
      <c r="BL145" s="29">
        <f t="shared" si="126"/>
        <v>-0.4</v>
      </c>
      <c r="BM145" s="29"/>
      <c r="BN145" s="29"/>
      <c r="BO145" s="16"/>
    </row>
    <row r="146" spans="1:67" ht="12.75">
      <c r="A146" s="5">
        <v>59990</v>
      </c>
      <c r="B146" s="8">
        <f t="shared" si="110"/>
        <v>-60.04</v>
      </c>
      <c r="C146" s="8">
        <f t="shared" si="112"/>
        <v>0.2569999999999979</v>
      </c>
      <c r="D146" s="2">
        <v>-41.22</v>
      </c>
      <c r="G146" s="20">
        <f t="shared" si="113"/>
        <v>-5.7315019404758676</v>
      </c>
      <c r="H146" s="34">
        <f t="shared" si="114"/>
        <v>-5.7219542555785718</v>
      </c>
      <c r="I146" s="32">
        <f t="shared" si="104"/>
        <v>-33.979999999999997</v>
      </c>
      <c r="J146" s="32">
        <f t="shared" si="87"/>
        <v>-34.568333333333328</v>
      </c>
      <c r="K146" s="32">
        <f t="shared" si="88"/>
        <v>-34.657222222222217</v>
      </c>
      <c r="L146" s="32">
        <f t="shared" si="89"/>
        <v>-0.58833333333333115</v>
      </c>
      <c r="M146" s="64">
        <f t="shared" si="90"/>
        <v>-0.67722222222221973</v>
      </c>
      <c r="N146" s="21"/>
      <c r="O146" s="29">
        <f t="shared" si="128"/>
        <v>-0.15061654874490377</v>
      </c>
      <c r="P146" s="29">
        <f t="shared" si="127"/>
        <v>-1.5699999999999999E-2</v>
      </c>
      <c r="Q146" s="29">
        <f t="shared" si="105"/>
        <v>0.75645193902015428</v>
      </c>
      <c r="R146" s="29">
        <f t="shared" si="129"/>
        <v>1.95E-2</v>
      </c>
      <c r="S146" s="44"/>
      <c r="T146" s="60"/>
      <c r="U146" s="37"/>
      <c r="V146" s="16"/>
      <c r="X146" s="42">
        <f t="shared" si="106"/>
        <v>-2.1752293487357139</v>
      </c>
      <c r="Y146" s="20">
        <f t="shared" si="115"/>
        <v>-4.2038724034276029</v>
      </c>
      <c r="Z146" s="34">
        <f t="shared" si="116"/>
        <v>-4.1752293487357139</v>
      </c>
      <c r="AA146" s="32">
        <f t="shared" si="121"/>
        <v>-34.49</v>
      </c>
      <c r="AB146" s="32">
        <f t="shared" si="91"/>
        <v>-34.673333333333332</v>
      </c>
      <c r="AC146" s="32">
        <f t="shared" si="95"/>
        <v>-34.776333333333334</v>
      </c>
      <c r="AD146" s="32">
        <f t="shared" si="96"/>
        <v>-0.18333333333333002</v>
      </c>
      <c r="AE146" s="63">
        <f t="shared" si="97"/>
        <v>-0.28633333333333155</v>
      </c>
      <c r="AF146" s="21"/>
      <c r="AG146" s="29">
        <f t="shared" si="107"/>
        <v>0.75883777702540234</v>
      </c>
      <c r="AH146" s="29">
        <f t="shared" si="124"/>
        <v>-5.8200000000000002E-2</v>
      </c>
      <c r="AI146" s="29"/>
      <c r="AJ146" s="29"/>
      <c r="AK146" s="29"/>
      <c r="AL146" s="16"/>
      <c r="AN146" s="42">
        <f t="shared" si="111"/>
        <v>-27.438403546207397</v>
      </c>
      <c r="AO146" s="20">
        <f t="shared" si="117"/>
        <v>-29.524332710283069</v>
      </c>
      <c r="AP146" s="20">
        <f t="shared" si="118"/>
        <v>-29.438403546207397</v>
      </c>
      <c r="AQ146" s="32">
        <f t="shared" si="123"/>
        <v>-41.68</v>
      </c>
      <c r="AR146" s="32">
        <f t="shared" si="92"/>
        <v>-41.841666666666669</v>
      </c>
      <c r="AS146" s="32">
        <f t="shared" si="98"/>
        <v>-41.138888888888886</v>
      </c>
      <c r="AT146" s="20">
        <f t="shared" si="94"/>
        <v>0.70277777777778283</v>
      </c>
      <c r="AU146" s="64">
        <f t="shared" si="99"/>
        <v>0.54111111111111398</v>
      </c>
      <c r="AV146" s="21"/>
      <c r="AW146" s="29">
        <f t="shared" si="108"/>
        <v>0.89376426254103003</v>
      </c>
      <c r="AX146" s="68">
        <f t="shared" si="125"/>
        <v>0.1145</v>
      </c>
      <c r="AY146" s="29"/>
      <c r="AZ146" s="29"/>
      <c r="BA146" s="16"/>
      <c r="BC146" s="20">
        <f t="shared" si="119"/>
        <v>-40.523265730848181</v>
      </c>
      <c r="BD146" s="20">
        <f t="shared" si="120"/>
        <v>-40.265478238621171</v>
      </c>
      <c r="BE146" s="32">
        <f t="shared" si="122"/>
        <v>-40.282000000000004</v>
      </c>
      <c r="BF146" s="32">
        <f t="shared" si="93"/>
        <v>-40.587333333333333</v>
      </c>
      <c r="BG146" s="32">
        <f t="shared" si="101"/>
        <v>-39.949296296296296</v>
      </c>
      <c r="BH146" s="32">
        <f t="shared" si="102"/>
        <v>-0.3053333333333299</v>
      </c>
      <c r="BI146" s="64">
        <f t="shared" si="103"/>
        <v>0.33270370370370728</v>
      </c>
      <c r="BJ146" s="21"/>
      <c r="BK146" s="29">
        <f t="shared" si="109"/>
        <v>0.85686769827010578</v>
      </c>
      <c r="BL146" s="29">
        <f t="shared" si="126"/>
        <v>-0.4</v>
      </c>
      <c r="BM146" s="29"/>
      <c r="BN146" s="29"/>
      <c r="BO146" s="16"/>
    </row>
    <row r="147" spans="1:67" ht="12.75">
      <c r="A147" s="5">
        <v>59733</v>
      </c>
      <c r="B147" s="8">
        <f t="shared" si="110"/>
        <v>-59.783000000000001</v>
      </c>
      <c r="C147" s="8">
        <f t="shared" si="112"/>
        <v>0.2569999999999979</v>
      </c>
      <c r="D147" s="2">
        <v>-41.01</v>
      </c>
      <c r="G147" s="20">
        <f t="shared" si="113"/>
        <v>-5.7124065706812743</v>
      </c>
      <c r="H147" s="34">
        <f t="shared" si="114"/>
        <v>-5.7028588857839786</v>
      </c>
      <c r="I147" s="32">
        <f t="shared" si="104"/>
        <v>-34.884999999999998</v>
      </c>
      <c r="J147" s="32">
        <f t="shared" ref="J147:J210" si="130">AVERAGE(I146:I148)</f>
        <v>-34.451666666666661</v>
      </c>
      <c r="K147" s="32">
        <f t="shared" ref="K147:K210" si="131">AVERAGE(I143:I151)</f>
        <v>-34.61666666666666</v>
      </c>
      <c r="L147" s="32">
        <f t="shared" ref="L147:L210" si="132">J147-I147</f>
        <v>0.43333333333333712</v>
      </c>
      <c r="M147" s="64">
        <f t="shared" ref="M147:M210" si="133">K147-I147</f>
        <v>0.26833333333333798</v>
      </c>
      <c r="N147" s="21"/>
      <c r="O147" s="29">
        <f t="shared" si="128"/>
        <v>0.93145428495309968</v>
      </c>
      <c r="P147" s="29">
        <f t="shared" si="127"/>
        <v>-1.5699999999999999E-2</v>
      </c>
      <c r="Q147" s="29">
        <f t="shared" si="105"/>
        <v>0.15906102945075842</v>
      </c>
      <c r="R147" s="29">
        <f t="shared" si="129"/>
        <v>1.95E-2</v>
      </c>
      <c r="S147" s="44"/>
      <c r="T147" s="60"/>
      <c r="U147" s="37"/>
      <c r="V147" s="16"/>
      <c r="X147" s="42">
        <f t="shared" si="106"/>
        <v>-2.1179432393519342</v>
      </c>
      <c r="Y147" s="20">
        <f t="shared" si="115"/>
        <v>-4.1465862940438232</v>
      </c>
      <c r="Z147" s="34">
        <f t="shared" si="116"/>
        <v>-4.1179432393519342</v>
      </c>
      <c r="AA147" s="32">
        <f t="shared" si="121"/>
        <v>-34.835999999999999</v>
      </c>
      <c r="AB147" s="32">
        <f t="shared" ref="AB147:AB210" si="134">AVERAGE(AA146:AA148)</f>
        <v>-34.656166666666664</v>
      </c>
      <c r="AC147" s="32">
        <f t="shared" si="95"/>
        <v>-34.758388888888895</v>
      </c>
      <c r="AD147" s="32">
        <f t="shared" si="96"/>
        <v>0.17983333333333462</v>
      </c>
      <c r="AE147" s="63">
        <f t="shared" si="97"/>
        <v>7.7611111111103526E-2</v>
      </c>
      <c r="AF147" s="21"/>
      <c r="AG147" s="29">
        <f t="shared" si="107"/>
        <v>0.99993797430991638</v>
      </c>
      <c r="AH147" s="29">
        <f t="shared" si="124"/>
        <v>-5.8200000000000002E-2</v>
      </c>
      <c r="AI147" s="29"/>
      <c r="AJ147" s="29"/>
      <c r="AK147" s="29"/>
      <c r="AL147" s="16"/>
      <c r="AN147" s="42">
        <f t="shared" si="111"/>
        <v>-27.266545218056059</v>
      </c>
      <c r="AO147" s="20">
        <f t="shared" si="117"/>
        <v>-29.352474382131732</v>
      </c>
      <c r="AP147" s="20">
        <f t="shared" si="118"/>
        <v>-29.266545218056059</v>
      </c>
      <c r="AQ147" s="32">
        <f t="shared" si="123"/>
        <v>-41.615000000000002</v>
      </c>
      <c r="AR147" s="32">
        <f t="shared" ref="AR147:AR210" si="135">AVERAGE(AQ146:AQ148)</f>
        <v>-41.171666666666667</v>
      </c>
      <c r="AS147" s="32">
        <f t="shared" si="98"/>
        <v>-41.015555555555551</v>
      </c>
      <c r="AT147" s="20">
        <f t="shared" si="94"/>
        <v>0.15611111111111597</v>
      </c>
      <c r="AU147" s="64">
        <f t="shared" si="99"/>
        <v>0.59944444444445111</v>
      </c>
      <c r="AV147" s="21"/>
      <c r="AW147" s="29">
        <f t="shared" si="108"/>
        <v>0.39634911880347595</v>
      </c>
      <c r="AX147" s="68">
        <f t="shared" si="125"/>
        <v>0.1145</v>
      </c>
      <c r="AY147" s="29"/>
      <c r="AZ147" s="29"/>
      <c r="BA147" s="16"/>
      <c r="BC147" s="20">
        <f t="shared" si="119"/>
        <v>-40.007690746394161</v>
      </c>
      <c r="BD147" s="20">
        <f t="shared" si="120"/>
        <v>-39.749903254167151</v>
      </c>
      <c r="BE147" s="32">
        <f t="shared" si="122"/>
        <v>-41.550000000000004</v>
      </c>
      <c r="BF147" s="32">
        <f t="shared" ref="BF147:BF210" si="136">AVERAGE(BE146:BE148)</f>
        <v>-40.988444444444447</v>
      </c>
      <c r="BG147" s="32">
        <f t="shared" si="101"/>
        <v>-39.869629629629635</v>
      </c>
      <c r="BH147" s="32">
        <f t="shared" si="102"/>
        <v>0.56155555555555736</v>
      </c>
      <c r="BI147" s="64">
        <f t="shared" si="103"/>
        <v>1.680370370370369</v>
      </c>
      <c r="BJ147" s="21"/>
      <c r="BK147" s="29">
        <f t="shared" si="109"/>
        <v>0.98777912902135123</v>
      </c>
      <c r="BL147" s="29">
        <f t="shared" si="126"/>
        <v>-0.4</v>
      </c>
      <c r="BM147" s="29"/>
      <c r="BN147" s="29"/>
      <c r="BO147" s="16"/>
    </row>
    <row r="148" spans="1:67" ht="12.75">
      <c r="A148" s="5">
        <v>59476</v>
      </c>
      <c r="B148" s="8">
        <f t="shared" si="110"/>
        <v>-59.526000000000003</v>
      </c>
      <c r="C148" s="8">
        <f t="shared" si="112"/>
        <v>0.2569999999999979</v>
      </c>
      <c r="D148" s="2">
        <v>-40.92</v>
      </c>
      <c r="G148" s="20">
        <f t="shared" si="113"/>
        <v>-5.6933112008866811</v>
      </c>
      <c r="H148" s="34">
        <f t="shared" si="114"/>
        <v>-5.6837635159893853</v>
      </c>
      <c r="I148" s="32">
        <f t="shared" si="104"/>
        <v>-34.49</v>
      </c>
      <c r="J148" s="32">
        <f t="shared" si="130"/>
        <v>-34.591666666666669</v>
      </c>
      <c r="K148" s="32">
        <f t="shared" si="131"/>
        <v>-34.601111111111109</v>
      </c>
      <c r="L148" s="32">
        <f t="shared" si="132"/>
        <v>-0.10166666666666657</v>
      </c>
      <c r="M148" s="64">
        <f t="shared" si="133"/>
        <v>-0.11111111111110716</v>
      </c>
      <c r="N148" s="21"/>
      <c r="O148" s="29">
        <f t="shared" si="128"/>
        <v>-0.78083773620819419</v>
      </c>
      <c r="P148" s="29">
        <f t="shared" si="127"/>
        <v>-1.5699999999999999E-2</v>
      </c>
      <c r="Q148" s="29">
        <f t="shared" si="105"/>
        <v>-0.51275630356508184</v>
      </c>
      <c r="R148" s="29">
        <f t="shared" si="129"/>
        <v>1.95E-2</v>
      </c>
      <c r="S148" s="44"/>
      <c r="T148" s="60"/>
      <c r="U148" s="37"/>
      <c r="V148" s="16"/>
      <c r="X148" s="42">
        <f t="shared" si="106"/>
        <v>-2.0606571299681544</v>
      </c>
      <c r="Y148" s="20">
        <f t="shared" si="115"/>
        <v>-4.0893001846600434</v>
      </c>
      <c r="Z148" s="34">
        <f t="shared" si="116"/>
        <v>-4.0606571299681544</v>
      </c>
      <c r="AA148" s="32">
        <f t="shared" si="121"/>
        <v>-34.642499999999998</v>
      </c>
      <c r="AB148" s="32">
        <f t="shared" si="134"/>
        <v>-34.798166666666667</v>
      </c>
      <c r="AC148" s="32">
        <f t="shared" si="95"/>
        <v>-34.766166666666663</v>
      </c>
      <c r="AD148" s="32">
        <f t="shared" si="96"/>
        <v>-0.15566666666666862</v>
      </c>
      <c r="AE148" s="63">
        <f t="shared" si="97"/>
        <v>-0.12366666666666504</v>
      </c>
      <c r="AF148" s="21"/>
      <c r="AG148" s="29">
        <f t="shared" si="107"/>
        <v>0.77315608034212102</v>
      </c>
      <c r="AH148" s="29">
        <f t="shared" si="124"/>
        <v>-5.8200000000000002E-2</v>
      </c>
      <c r="AI148" s="29"/>
      <c r="AJ148" s="29"/>
      <c r="AK148" s="29"/>
      <c r="AL148" s="16"/>
      <c r="AN148" s="42">
        <f t="shared" si="111"/>
        <v>-27.094686889904722</v>
      </c>
      <c r="AO148" s="20">
        <f t="shared" si="117"/>
        <v>-29.180616053980394</v>
      </c>
      <c r="AP148" s="20">
        <f t="shared" si="118"/>
        <v>-29.094686889904722</v>
      </c>
      <c r="AQ148" s="32">
        <f t="shared" si="123"/>
        <v>-40.22</v>
      </c>
      <c r="AR148" s="32">
        <f t="shared" si="135"/>
        <v>-39.955000000000005</v>
      </c>
      <c r="AS148" s="32">
        <f t="shared" si="98"/>
        <v>-40.864999999999995</v>
      </c>
      <c r="AT148" s="20">
        <f t="shared" ref="AT148:AT211" si="137">AS148-AR148</f>
        <v>-0.90999999999998948</v>
      </c>
      <c r="AU148" s="64">
        <f t="shared" si="99"/>
        <v>-0.64499999999999602</v>
      </c>
      <c r="AV148" s="21"/>
      <c r="AW148" s="29">
        <f t="shared" si="108"/>
        <v>-0.2865221825519968</v>
      </c>
      <c r="AX148" s="68">
        <f t="shared" si="125"/>
        <v>0.1145</v>
      </c>
      <c r="AY148" s="29"/>
      <c r="AZ148" s="29"/>
      <c r="BA148" s="16"/>
      <c r="BC148" s="20">
        <f t="shared" si="119"/>
        <v>-39.492115761940141</v>
      </c>
      <c r="BD148" s="20">
        <f t="shared" si="120"/>
        <v>-39.234328269713131</v>
      </c>
      <c r="BE148" s="32">
        <f t="shared" si="122"/>
        <v>-41.133333333333333</v>
      </c>
      <c r="BF148" s="32">
        <f t="shared" si="136"/>
        <v>-41.284444444444446</v>
      </c>
      <c r="BG148" s="32">
        <f t="shared" si="101"/>
        <v>-39.724962962962962</v>
      </c>
      <c r="BH148" s="32">
        <f t="shared" si="102"/>
        <v>-0.15111111111111342</v>
      </c>
      <c r="BI148" s="64">
        <f t="shared" si="103"/>
        <v>1.4083703703703705</v>
      </c>
      <c r="BJ148" s="21"/>
      <c r="BK148" s="29">
        <f t="shared" si="109"/>
        <v>0.65649772736131184</v>
      </c>
      <c r="BL148" s="29">
        <f t="shared" si="126"/>
        <v>-0.4</v>
      </c>
      <c r="BM148" s="29"/>
      <c r="BN148" s="29"/>
      <c r="BO148" s="16"/>
    </row>
    <row r="149" spans="1:67" ht="12.75">
      <c r="A149" s="5">
        <v>59219</v>
      </c>
      <c r="B149" s="8">
        <f t="shared" si="110"/>
        <v>-59.268999999999998</v>
      </c>
      <c r="C149" s="8">
        <f t="shared" si="112"/>
        <v>0.257000000000005</v>
      </c>
      <c r="D149" s="2">
        <v>-41.16</v>
      </c>
      <c r="G149" s="20">
        <f t="shared" si="113"/>
        <v>-5.6742158310920878</v>
      </c>
      <c r="H149" s="34">
        <f t="shared" si="114"/>
        <v>-5.6646681461947921</v>
      </c>
      <c r="I149" s="32">
        <f t="shared" si="104"/>
        <v>-34.4</v>
      </c>
      <c r="J149" s="32">
        <f t="shared" si="130"/>
        <v>-34.619999999999997</v>
      </c>
      <c r="K149" s="32">
        <f t="shared" si="131"/>
        <v>-34.573333333333331</v>
      </c>
      <c r="L149" s="32">
        <f t="shared" si="132"/>
        <v>-0.21999999999999886</v>
      </c>
      <c r="M149" s="64">
        <f t="shared" si="133"/>
        <v>-0.17333333333333201</v>
      </c>
      <c r="N149" s="21"/>
      <c r="O149" s="29">
        <f t="shared" si="128"/>
        <v>-0.15061654874492508</v>
      </c>
      <c r="P149" s="29">
        <f t="shared" si="127"/>
        <v>-1.5699999999999999E-2</v>
      </c>
      <c r="Q149" s="29">
        <f t="shared" si="105"/>
        <v>-0.9446492634912671</v>
      </c>
      <c r="R149" s="29">
        <f t="shared" si="129"/>
        <v>1.95E-2</v>
      </c>
      <c r="S149" s="44"/>
      <c r="T149" s="60"/>
      <c r="U149" s="37"/>
      <c r="V149" s="16"/>
      <c r="X149" s="42">
        <f t="shared" si="106"/>
        <v>-2.0033710205843747</v>
      </c>
      <c r="Y149" s="20">
        <f t="shared" si="115"/>
        <v>-4.0320140752762637</v>
      </c>
      <c r="Z149" s="34">
        <f t="shared" si="116"/>
        <v>-4.0033710205843747</v>
      </c>
      <c r="AA149" s="32">
        <f t="shared" si="121"/>
        <v>-34.916000000000004</v>
      </c>
      <c r="AB149" s="32">
        <f t="shared" si="134"/>
        <v>-34.830333333333336</v>
      </c>
      <c r="AC149" s="32">
        <f t="shared" si="95"/>
        <v>-34.786111111111111</v>
      </c>
      <c r="AD149" s="32">
        <f t="shared" si="96"/>
        <v>8.5666666666668334E-2</v>
      </c>
      <c r="AE149" s="63">
        <f t="shared" si="97"/>
        <v>0.1298888888888925</v>
      </c>
      <c r="AF149" s="21"/>
      <c r="AG149" s="29">
        <f t="shared" si="107"/>
        <v>0.18460586370954132</v>
      </c>
      <c r="AH149" s="29">
        <f t="shared" si="124"/>
        <v>-5.8200000000000002E-2</v>
      </c>
      <c r="AI149" s="29"/>
      <c r="AJ149" s="29"/>
      <c r="AK149" s="29"/>
      <c r="AL149" s="16"/>
      <c r="AN149" s="42">
        <f t="shared" si="111"/>
        <v>-26.922828561753384</v>
      </c>
      <c r="AO149" s="20">
        <f t="shared" si="117"/>
        <v>-29.008757725829057</v>
      </c>
      <c r="AP149" s="20">
        <f t="shared" si="118"/>
        <v>-28.922828561753384</v>
      </c>
      <c r="AQ149" s="32">
        <f t="shared" si="123"/>
        <v>-38.03</v>
      </c>
      <c r="AR149" s="32">
        <f t="shared" si="135"/>
        <v>-39.155000000000001</v>
      </c>
      <c r="AS149" s="32">
        <f t="shared" si="98"/>
        <v>-40.75611111111111</v>
      </c>
      <c r="AT149" s="20">
        <f t="shared" si="137"/>
        <v>-1.6011111111111092</v>
      </c>
      <c r="AU149" s="64">
        <f t="shared" si="99"/>
        <v>-2.7261111111111092</v>
      </c>
      <c r="AV149" s="21"/>
      <c r="AW149" s="29">
        <f t="shared" si="108"/>
        <v>-0.83532657035203861</v>
      </c>
      <c r="AX149" s="68">
        <f t="shared" si="125"/>
        <v>0.1145</v>
      </c>
      <c r="AY149" s="29"/>
      <c r="AZ149" s="29"/>
      <c r="BA149" s="16"/>
      <c r="BC149" s="20">
        <f t="shared" si="119"/>
        <v>-38.976540777486122</v>
      </c>
      <c r="BD149" s="20">
        <f t="shared" si="120"/>
        <v>-38.718753285259112</v>
      </c>
      <c r="BE149" s="32">
        <f t="shared" si="122"/>
        <v>-41.17</v>
      </c>
      <c r="BF149" s="32">
        <f t="shared" si="136"/>
        <v>-39.899444444444448</v>
      </c>
      <c r="BG149" s="32">
        <f t="shared" si="101"/>
        <v>-39.653259259259265</v>
      </c>
      <c r="BH149" s="32">
        <f t="shared" si="102"/>
        <v>1.2705555555555534</v>
      </c>
      <c r="BI149" s="64">
        <f t="shared" si="103"/>
        <v>1.5167407407407367</v>
      </c>
      <c r="BJ149" s="21"/>
      <c r="BK149" s="29">
        <f t="shared" si="109"/>
        <v>1.8033742909383976E-2</v>
      </c>
      <c r="BL149" s="29">
        <f t="shared" si="126"/>
        <v>-0.4</v>
      </c>
      <c r="BM149" s="29"/>
      <c r="BN149" s="29"/>
      <c r="BO149" s="16"/>
    </row>
    <row r="150" spans="1:67" ht="12.75">
      <c r="A150" s="5">
        <v>58962</v>
      </c>
      <c r="B150" s="8">
        <f t="shared" si="110"/>
        <v>-59.012</v>
      </c>
      <c r="C150" s="8">
        <f t="shared" si="112"/>
        <v>0.2569999999999979</v>
      </c>
      <c r="D150" s="2">
        <v>-40.47</v>
      </c>
      <c r="G150" s="20">
        <f t="shared" si="113"/>
        <v>-5.6551204612974946</v>
      </c>
      <c r="H150" s="34">
        <f t="shared" si="114"/>
        <v>-5.6455727764001988</v>
      </c>
      <c r="I150" s="32">
        <f t="shared" si="104"/>
        <v>-34.97</v>
      </c>
      <c r="J150" s="32">
        <f t="shared" si="130"/>
        <v>-34.628333333333337</v>
      </c>
      <c r="K150" s="32">
        <f t="shared" si="131"/>
        <v>-34.550555555555555</v>
      </c>
      <c r="L150" s="32">
        <f t="shared" si="132"/>
        <v>0.34166666666666146</v>
      </c>
      <c r="M150" s="64">
        <f t="shared" si="133"/>
        <v>0.41944444444444429</v>
      </c>
      <c r="N150" s="21"/>
      <c r="O150" s="29">
        <f t="shared" si="128"/>
        <v>0.93145428495306615</v>
      </c>
      <c r="P150" s="29">
        <f t="shared" si="127"/>
        <v>-1.5699999999999999E-2</v>
      </c>
      <c r="Q150" s="29">
        <f t="shared" si="105"/>
        <v>-0.93453033442275291</v>
      </c>
      <c r="R150" s="29">
        <f t="shared" si="129"/>
        <v>1.95E-2</v>
      </c>
      <c r="S150" s="44"/>
      <c r="T150" s="60"/>
      <c r="U150" s="37"/>
      <c r="V150" s="16"/>
      <c r="X150" s="42">
        <f t="shared" si="106"/>
        <v>-1.9460849112005949</v>
      </c>
      <c r="Y150" s="20">
        <f t="shared" si="115"/>
        <v>-3.9747279658924839</v>
      </c>
      <c r="Z150" s="34">
        <f t="shared" si="116"/>
        <v>-3.9460849112005949</v>
      </c>
      <c r="AA150" s="32">
        <f t="shared" si="121"/>
        <v>-34.932500000000005</v>
      </c>
      <c r="AB150" s="32">
        <f t="shared" si="134"/>
        <v>-34.9315</v>
      </c>
      <c r="AC150" s="32">
        <f t="shared" ref="AC150:AC213" si="138">AVERAGE(AA146:AA154)</f>
        <v>-34.780555555555559</v>
      </c>
      <c r="AD150" s="32">
        <f t="shared" ref="AD150:AD213" si="139">AB150-AA150</f>
        <v>1.0000000000047748E-3</v>
      </c>
      <c r="AE150" s="63">
        <f t="shared" ref="AE150:AE213" si="140">AC150-AA150</f>
        <v>0.15194444444444599</v>
      </c>
      <c r="AF150" s="21"/>
      <c r="AG150" s="29">
        <f t="shared" si="107"/>
        <v>-0.49032348821836924</v>
      </c>
      <c r="AH150" s="29">
        <f t="shared" si="124"/>
        <v>-5.8200000000000002E-2</v>
      </c>
      <c r="AI150" s="29"/>
      <c r="AJ150" s="29"/>
      <c r="AK150" s="29"/>
      <c r="AL150" s="16"/>
      <c r="AN150" s="42">
        <f t="shared" si="111"/>
        <v>-26.750970233602047</v>
      </c>
      <c r="AO150" s="20">
        <f t="shared" si="117"/>
        <v>-28.836899397677719</v>
      </c>
      <c r="AP150" s="20">
        <f t="shared" si="118"/>
        <v>-28.750970233602047</v>
      </c>
      <c r="AQ150" s="32">
        <f t="shared" si="123"/>
        <v>-39.215000000000003</v>
      </c>
      <c r="AR150" s="32">
        <f t="shared" si="135"/>
        <v>-39.574999999999996</v>
      </c>
      <c r="AS150" s="32">
        <f t="shared" ref="AS150:AS213" si="141">AVERAGE(AQ146:AQ154)</f>
        <v>-40.627222222222223</v>
      </c>
      <c r="AT150" s="20">
        <f t="shared" si="137"/>
        <v>-1.0522222222222268</v>
      </c>
      <c r="AU150" s="64">
        <f t="shared" ref="AU150:AU213" si="142">AS150-AQ150</f>
        <v>-1.4122222222222192</v>
      </c>
      <c r="AV150" s="21"/>
      <c r="AW150" s="29">
        <f t="shared" si="108"/>
        <v>-0.99327237226364251</v>
      </c>
      <c r="AX150" s="68">
        <f t="shared" si="125"/>
        <v>0.1145</v>
      </c>
      <c r="AY150" s="29"/>
      <c r="AZ150" s="29"/>
      <c r="BA150" s="16"/>
      <c r="BC150" s="20">
        <f t="shared" si="119"/>
        <v>-38.460965793032102</v>
      </c>
      <c r="BD150" s="20">
        <f t="shared" si="120"/>
        <v>-38.203178300805092</v>
      </c>
      <c r="BE150" s="32">
        <f t="shared" si="122"/>
        <v>-37.395000000000003</v>
      </c>
      <c r="BF150" s="32">
        <f t="shared" si="136"/>
        <v>-38.72</v>
      </c>
      <c r="BG150" s="32">
        <f t="shared" si="101"/>
        <v>-39.770481481481482</v>
      </c>
      <c r="BH150" s="32">
        <f t="shared" si="102"/>
        <v>-1.3249999999999957</v>
      </c>
      <c r="BI150" s="64">
        <f t="shared" si="103"/>
        <v>-2.3754814814814793</v>
      </c>
      <c r="BJ150" s="21"/>
      <c r="BK150" s="29">
        <f t="shared" si="109"/>
        <v>-0.62886843027257222</v>
      </c>
      <c r="BL150" s="29">
        <f t="shared" si="126"/>
        <v>-0.4</v>
      </c>
      <c r="BM150" s="29"/>
      <c r="BN150" s="29"/>
      <c r="BO150" s="16"/>
    </row>
    <row r="151" spans="1:67" ht="12.75">
      <c r="A151" s="5">
        <v>58721.2</v>
      </c>
      <c r="B151" s="8">
        <f t="shared" si="110"/>
        <v>-58.7712</v>
      </c>
      <c r="C151" s="8">
        <f t="shared" si="112"/>
        <v>0.24080000000000013</v>
      </c>
      <c r="D151" s="2">
        <v>-41.06</v>
      </c>
      <c r="G151" s="20">
        <f t="shared" si="113"/>
        <v>-5.6360250915029013</v>
      </c>
      <c r="H151" s="34">
        <f t="shared" si="114"/>
        <v>-5.6264774066056056</v>
      </c>
      <c r="I151" s="32">
        <f t="shared" si="104"/>
        <v>-34.515000000000001</v>
      </c>
      <c r="J151" s="32">
        <f t="shared" si="130"/>
        <v>-34.685000000000002</v>
      </c>
      <c r="K151" s="32">
        <f t="shared" si="131"/>
        <v>-34.599444444444444</v>
      </c>
      <c r="L151" s="32">
        <f t="shared" si="132"/>
        <v>-0.17000000000000171</v>
      </c>
      <c r="M151" s="64">
        <f t="shared" si="133"/>
        <v>-8.4444444444443434E-2</v>
      </c>
      <c r="N151" s="21"/>
      <c r="O151" s="29">
        <f t="shared" si="128"/>
        <v>-0.78083773620818064</v>
      </c>
      <c r="P151" s="29">
        <f t="shared" si="127"/>
        <v>-1.5699999999999999E-2</v>
      </c>
      <c r="Q151" s="29">
        <f t="shared" si="105"/>
        <v>-0.48713427573011597</v>
      </c>
      <c r="R151" s="29">
        <f t="shared" si="129"/>
        <v>1.95E-2</v>
      </c>
      <c r="S151" s="44"/>
      <c r="T151" s="60"/>
      <c r="U151" s="37"/>
      <c r="V151" s="16"/>
      <c r="X151" s="42">
        <f t="shared" si="106"/>
        <v>-1.8887988018168151</v>
      </c>
      <c r="Y151" s="20">
        <f t="shared" si="115"/>
        <v>-3.9174418565087041</v>
      </c>
      <c r="Z151" s="34">
        <f t="shared" si="116"/>
        <v>-3.8887988018168151</v>
      </c>
      <c r="AA151" s="32">
        <f t="shared" si="121"/>
        <v>-34.945999999999998</v>
      </c>
      <c r="AB151" s="32">
        <f t="shared" si="134"/>
        <v>-34.871500000000005</v>
      </c>
      <c r="AC151" s="32">
        <f t="shared" si="138"/>
        <v>-34.776666666666671</v>
      </c>
      <c r="AD151" s="32">
        <f t="shared" si="139"/>
        <v>7.4499999999993349E-2</v>
      </c>
      <c r="AE151" s="63">
        <f t="shared" si="140"/>
        <v>0.16933333333332712</v>
      </c>
      <c r="AF151" s="21"/>
      <c r="AG151" s="29">
        <f t="shared" si="107"/>
        <v>-0.93582503067033518</v>
      </c>
      <c r="AH151" s="29">
        <f t="shared" si="124"/>
        <v>-5.8200000000000002E-2</v>
      </c>
      <c r="AI151" s="29"/>
      <c r="AJ151" s="29"/>
      <c r="AK151" s="29"/>
      <c r="AL151" s="16"/>
      <c r="AN151" s="42">
        <f t="shared" si="111"/>
        <v>-26.579111905450709</v>
      </c>
      <c r="AO151" s="20">
        <f t="shared" si="117"/>
        <v>-28.665041069526382</v>
      </c>
      <c r="AP151" s="20">
        <f t="shared" si="118"/>
        <v>-28.579111905450709</v>
      </c>
      <c r="AQ151" s="32">
        <f t="shared" si="123"/>
        <v>-41.48</v>
      </c>
      <c r="AR151" s="32">
        <f t="shared" si="135"/>
        <v>-40.573333333333331</v>
      </c>
      <c r="AS151" s="32">
        <f t="shared" si="141"/>
        <v>-40.392777777777773</v>
      </c>
      <c r="AT151" s="20">
        <f t="shared" si="137"/>
        <v>0.18055555555555713</v>
      </c>
      <c r="AU151" s="64">
        <f t="shared" si="142"/>
        <v>1.0872222222222234</v>
      </c>
      <c r="AV151" s="21"/>
      <c r="AW151" s="29">
        <f t="shared" si="108"/>
        <v>-0.68645499220030148</v>
      </c>
      <c r="AX151" s="68">
        <f t="shared" si="125"/>
        <v>0.1145</v>
      </c>
      <c r="AY151" s="29"/>
      <c r="AZ151" s="29"/>
      <c r="BA151" s="16"/>
      <c r="BC151" s="20">
        <f t="shared" si="119"/>
        <v>-37.945390808578082</v>
      </c>
      <c r="BD151" s="20">
        <f t="shared" si="120"/>
        <v>-37.687603316351073</v>
      </c>
      <c r="BE151" s="32">
        <f t="shared" si="122"/>
        <v>-37.594999999999999</v>
      </c>
      <c r="BF151" s="32">
        <f t="shared" si="136"/>
        <v>-37.765333333333338</v>
      </c>
      <c r="BG151" s="32">
        <f t="shared" ref="BG151:BG214" si="143">AVERAGE(BE147:BE155)</f>
        <v>-39.96292592592593</v>
      </c>
      <c r="BH151" s="32">
        <f t="shared" ref="BH151:BH214" si="144">BF151-BE151</f>
        <v>-0.170333333333339</v>
      </c>
      <c r="BI151" s="64">
        <f t="shared" ref="BI151:BI214" si="145">BG151-BE151</f>
        <v>-2.3679259259259311</v>
      </c>
      <c r="BJ151" s="21"/>
      <c r="BK151" s="29">
        <f t="shared" si="109"/>
        <v>-0.98151607583589451</v>
      </c>
      <c r="BL151" s="29">
        <f t="shared" si="126"/>
        <v>-0.4</v>
      </c>
      <c r="BM151" s="29"/>
      <c r="BN151" s="29"/>
      <c r="BO151" s="16"/>
    </row>
    <row r="152" spans="1:67" ht="12.75">
      <c r="A152" s="5">
        <v>58480.4</v>
      </c>
      <c r="B152" s="8">
        <f t="shared" si="110"/>
        <v>-58.5304</v>
      </c>
      <c r="C152" s="8">
        <f t="shared" si="112"/>
        <v>0.24080000000000013</v>
      </c>
      <c r="D152" s="2">
        <v>-41.22</v>
      </c>
      <c r="G152" s="20">
        <f t="shared" si="113"/>
        <v>-5.6169297217083081</v>
      </c>
      <c r="H152" s="34">
        <f t="shared" si="114"/>
        <v>-5.6073820368110123</v>
      </c>
      <c r="I152" s="32">
        <f t="shared" si="104"/>
        <v>-34.57</v>
      </c>
      <c r="J152" s="32">
        <f t="shared" si="130"/>
        <v>-34.531666666666666</v>
      </c>
      <c r="K152" s="32">
        <f t="shared" si="131"/>
        <v>-34.537777777777777</v>
      </c>
      <c r="L152" s="32">
        <f t="shared" si="132"/>
        <v>3.8333333333333997E-2</v>
      </c>
      <c r="M152" s="64">
        <f t="shared" si="133"/>
        <v>3.2222222222223706E-2</v>
      </c>
      <c r="N152" s="21"/>
      <c r="O152" s="29">
        <f t="shared" si="128"/>
        <v>-0.1506165487449464</v>
      </c>
      <c r="P152" s="29">
        <f t="shared" si="127"/>
        <v>-1.5699999999999999E-2</v>
      </c>
      <c r="Q152" s="29">
        <f t="shared" si="105"/>
        <v>0.1881973244710948</v>
      </c>
      <c r="R152" s="29">
        <f t="shared" si="129"/>
        <v>1.95E-2</v>
      </c>
      <c r="S152" s="44"/>
      <c r="T152" s="60"/>
      <c r="U152" s="37"/>
      <c r="V152" s="16"/>
      <c r="X152" s="42">
        <f t="shared" si="106"/>
        <v>-1.8315126924330354</v>
      </c>
      <c r="Y152" s="20">
        <f t="shared" si="115"/>
        <v>-3.8601557471249244</v>
      </c>
      <c r="Z152" s="34">
        <f t="shared" si="116"/>
        <v>-3.8315126924330354</v>
      </c>
      <c r="AA152" s="32">
        <f t="shared" si="121"/>
        <v>-34.736000000000004</v>
      </c>
      <c r="AB152" s="32">
        <f t="shared" si="134"/>
        <v>-34.854666666666667</v>
      </c>
      <c r="AC152" s="32">
        <f t="shared" si="138"/>
        <v>-34.776222222222223</v>
      </c>
      <c r="AD152" s="32">
        <f t="shared" si="139"/>
        <v>-0.11866666666666248</v>
      </c>
      <c r="AE152" s="63">
        <f t="shared" si="140"/>
        <v>-4.0222222222219273E-2</v>
      </c>
      <c r="AF152" s="21"/>
      <c r="AG152" s="29">
        <f t="shared" si="107"/>
        <v>-0.94344364073493814</v>
      </c>
      <c r="AH152" s="29">
        <f t="shared" si="124"/>
        <v>-5.8200000000000002E-2</v>
      </c>
      <c r="AI152" s="29"/>
      <c r="AJ152" s="29"/>
      <c r="AK152" s="29"/>
      <c r="AL152" s="16"/>
      <c r="AN152" s="42">
        <f t="shared" si="111"/>
        <v>-26.407253577299372</v>
      </c>
      <c r="AO152" s="20">
        <f t="shared" si="117"/>
        <v>-28.493182741375044</v>
      </c>
      <c r="AP152" s="20">
        <f t="shared" si="118"/>
        <v>-28.407253577299372</v>
      </c>
      <c r="AQ152" s="32">
        <f t="shared" si="123"/>
        <v>-41.024999999999999</v>
      </c>
      <c r="AR152" s="32">
        <f t="shared" si="135"/>
        <v>-41.271666666666668</v>
      </c>
      <c r="AS152" s="32">
        <f t="shared" si="141"/>
        <v>-39.93</v>
      </c>
      <c r="AT152" s="20">
        <f t="shared" si="137"/>
        <v>1.3416666666666686</v>
      </c>
      <c r="AU152" s="64">
        <f t="shared" si="142"/>
        <v>1.0949999999999989</v>
      </c>
      <c r="AV152" s="21"/>
      <c r="AW152" s="29">
        <f t="shared" si="108"/>
        <v>-5.8437692189015497E-2</v>
      </c>
      <c r="AX152" s="68">
        <f t="shared" si="125"/>
        <v>0.1145</v>
      </c>
      <c r="AY152" s="29"/>
      <c r="AZ152" s="29"/>
      <c r="BA152" s="16"/>
      <c r="BC152" s="20">
        <f t="shared" si="119"/>
        <v>-37.429815824124063</v>
      </c>
      <c r="BD152" s="20">
        <f t="shared" si="120"/>
        <v>-37.172028331897053</v>
      </c>
      <c r="BE152" s="32">
        <f t="shared" si="122"/>
        <v>-38.305999999999997</v>
      </c>
      <c r="BF152" s="32">
        <f t="shared" si="136"/>
        <v>-38.473000000000006</v>
      </c>
      <c r="BG152" s="32">
        <f t="shared" si="143"/>
        <v>-39.622259259259259</v>
      </c>
      <c r="BH152" s="32">
        <f t="shared" si="144"/>
        <v>-0.1670000000000087</v>
      </c>
      <c r="BI152" s="64">
        <f t="shared" si="145"/>
        <v>-1.3162592592592617</v>
      </c>
      <c r="BJ152" s="21"/>
      <c r="BK152" s="29">
        <f t="shared" si="109"/>
        <v>-0.87490144117949009</v>
      </c>
      <c r="BL152" s="29">
        <f t="shared" si="126"/>
        <v>-0.4</v>
      </c>
      <c r="BM152" s="29"/>
      <c r="BN152" s="29"/>
      <c r="BO152" s="16"/>
    </row>
    <row r="153" spans="1:67" ht="12.75">
      <c r="A153" s="5">
        <v>58239.6</v>
      </c>
      <c r="B153" s="8">
        <f t="shared" si="110"/>
        <v>-58.2896</v>
      </c>
      <c r="C153" s="8">
        <f t="shared" si="112"/>
        <v>0.24080000000000013</v>
      </c>
      <c r="D153" s="2">
        <v>-39.229999999999997</v>
      </c>
      <c r="G153" s="20">
        <f t="shared" si="113"/>
        <v>-5.5978343519137148</v>
      </c>
      <c r="H153" s="34">
        <f t="shared" si="114"/>
        <v>-5.5882866670164191</v>
      </c>
      <c r="I153" s="32">
        <f t="shared" si="104"/>
        <v>-34.51</v>
      </c>
      <c r="J153" s="32">
        <f t="shared" si="130"/>
        <v>-34.571666666666665</v>
      </c>
      <c r="K153" s="32">
        <f t="shared" si="131"/>
        <v>-34.602222222222217</v>
      </c>
      <c r="L153" s="32">
        <f t="shared" si="132"/>
        <v>-6.1666666666667425E-2</v>
      </c>
      <c r="M153" s="64">
        <f t="shared" si="133"/>
        <v>-9.2222222222218875E-2</v>
      </c>
      <c r="N153" s="21"/>
      <c r="O153" s="29">
        <f t="shared" si="128"/>
        <v>0.93145428495311533</v>
      </c>
      <c r="P153" s="29">
        <f t="shared" si="127"/>
        <v>-1.5699999999999999E-2</v>
      </c>
      <c r="Q153" s="29">
        <f t="shared" si="105"/>
        <v>0.77546930497199562</v>
      </c>
      <c r="R153" s="29">
        <f t="shared" si="129"/>
        <v>1.95E-2</v>
      </c>
      <c r="S153" s="44"/>
      <c r="T153" s="60"/>
      <c r="U153" s="37"/>
      <c r="V153" s="16"/>
      <c r="X153" s="42">
        <f t="shared" si="106"/>
        <v>-1.7742265830492556</v>
      </c>
      <c r="Y153" s="20">
        <f t="shared" si="115"/>
        <v>-3.8028696377411446</v>
      </c>
      <c r="Z153" s="34">
        <f t="shared" si="116"/>
        <v>-3.7742265830492556</v>
      </c>
      <c r="AA153" s="32">
        <f t="shared" si="121"/>
        <v>-34.881999999999998</v>
      </c>
      <c r="AB153" s="32">
        <f t="shared" si="134"/>
        <v>-34.753999999999998</v>
      </c>
      <c r="AC153" s="32">
        <f t="shared" si="138"/>
        <v>-34.755722222222225</v>
      </c>
      <c r="AD153" s="32">
        <f t="shared" si="139"/>
        <v>0.12800000000000011</v>
      </c>
      <c r="AE153" s="63">
        <f t="shared" si="140"/>
        <v>0.12627777777777283</v>
      </c>
      <c r="AF153" s="21"/>
      <c r="AG153" s="29">
        <f t="shared" si="107"/>
        <v>-0.50961448609153703</v>
      </c>
      <c r="AH153" s="29">
        <f t="shared" si="124"/>
        <v>-5.8200000000000002E-2</v>
      </c>
      <c r="AI153" s="29"/>
      <c r="AJ153" s="29"/>
      <c r="AK153" s="29"/>
      <c r="AL153" s="16"/>
      <c r="AN153" s="42">
        <f t="shared" si="111"/>
        <v>-26.235395249148034</v>
      </c>
      <c r="AO153" s="20">
        <f t="shared" si="117"/>
        <v>-28.321324413223707</v>
      </c>
      <c r="AP153" s="20">
        <f t="shared" si="118"/>
        <v>-28.235395249148034</v>
      </c>
      <c r="AQ153" s="32">
        <f t="shared" si="123"/>
        <v>-41.31</v>
      </c>
      <c r="AR153" s="32">
        <f t="shared" si="135"/>
        <v>-41.134999999999998</v>
      </c>
      <c r="AS153" s="32">
        <f t="shared" si="141"/>
        <v>-39.768888888888881</v>
      </c>
      <c r="AT153" s="20">
        <f t="shared" si="137"/>
        <v>1.3661111111111168</v>
      </c>
      <c r="AU153" s="64">
        <f t="shared" si="142"/>
        <v>1.5411111111111211</v>
      </c>
      <c r="AV153" s="21"/>
      <c r="AW153" s="29">
        <f t="shared" si="108"/>
        <v>0.59692325346012653</v>
      </c>
      <c r="AX153" s="68">
        <f t="shared" si="125"/>
        <v>0.1145</v>
      </c>
      <c r="AY153" s="29"/>
      <c r="AZ153" s="29"/>
      <c r="BA153" s="16"/>
      <c r="BC153" s="20">
        <f t="shared" si="119"/>
        <v>-36.914240839670043</v>
      </c>
      <c r="BD153" s="20">
        <f t="shared" si="120"/>
        <v>-36.656453347443033</v>
      </c>
      <c r="BE153" s="32">
        <f t="shared" si="122"/>
        <v>-39.518000000000008</v>
      </c>
      <c r="BF153" s="32">
        <f t="shared" si="136"/>
        <v>-39.603000000000002</v>
      </c>
      <c r="BG153" s="32">
        <f t="shared" si="143"/>
        <v>-39.524333333333331</v>
      </c>
      <c r="BH153" s="32">
        <f t="shared" si="144"/>
        <v>-8.4999999999993747E-2</v>
      </c>
      <c r="BI153" s="64">
        <f t="shared" si="145"/>
        <v>-6.3333333333233099E-3</v>
      </c>
      <c r="BJ153" s="21"/>
      <c r="BK153" s="29">
        <f t="shared" si="109"/>
        <v>-0.35891069874876613</v>
      </c>
      <c r="BL153" s="29">
        <f t="shared" si="126"/>
        <v>-0.4</v>
      </c>
      <c r="BM153" s="29"/>
      <c r="BN153" s="29"/>
      <c r="BO153" s="16"/>
    </row>
    <row r="154" spans="1:67" ht="12.75">
      <c r="A154" s="5">
        <v>57998.8</v>
      </c>
      <c r="B154" s="8">
        <f t="shared" si="110"/>
        <v>-58.0488</v>
      </c>
      <c r="C154" s="8">
        <f t="shared" si="112"/>
        <v>0.24080000000000013</v>
      </c>
      <c r="D154" s="2">
        <v>-38.69</v>
      </c>
      <c r="G154" s="20">
        <f t="shared" si="113"/>
        <v>-5.5787389821191216</v>
      </c>
      <c r="H154" s="34">
        <f t="shared" si="114"/>
        <v>-5.5691912972218258</v>
      </c>
      <c r="I154" s="32">
        <f t="shared" si="104"/>
        <v>-34.634999999999998</v>
      </c>
      <c r="J154" s="32">
        <f t="shared" si="130"/>
        <v>-34.521666666666668</v>
      </c>
      <c r="K154" s="32">
        <f t="shared" si="131"/>
        <v>-34.628888888888888</v>
      </c>
      <c r="L154" s="32">
        <f t="shared" si="132"/>
        <v>0.11333333333332973</v>
      </c>
      <c r="M154" s="64">
        <f t="shared" si="133"/>
        <v>6.11111111111029E-3</v>
      </c>
      <c r="N154" s="21"/>
      <c r="O154" s="29">
        <f t="shared" si="128"/>
        <v>-0.78083773620816721</v>
      </c>
      <c r="P154" s="29">
        <f t="shared" si="127"/>
        <v>-1.5699999999999999E-2</v>
      </c>
      <c r="Q154" s="29">
        <f t="shared" si="105"/>
        <v>0.99989057929515845</v>
      </c>
      <c r="R154" s="29">
        <f t="shared" si="129"/>
        <v>1.95E-2</v>
      </c>
      <c r="S154" s="44"/>
      <c r="T154" s="60"/>
      <c r="U154" s="37"/>
      <c r="V154" s="16"/>
      <c r="X154" s="42">
        <f t="shared" si="106"/>
        <v>-1.7169404736654759</v>
      </c>
      <c r="Y154" s="20">
        <f t="shared" si="115"/>
        <v>-3.7455835283573649</v>
      </c>
      <c r="Z154" s="34">
        <f t="shared" si="116"/>
        <v>-3.7169404736654759</v>
      </c>
      <c r="AA154" s="32">
        <f t="shared" si="121"/>
        <v>-34.643999999999998</v>
      </c>
      <c r="AB154" s="32">
        <f t="shared" si="134"/>
        <v>-34.660333333333334</v>
      </c>
      <c r="AC154" s="32">
        <f t="shared" si="138"/>
        <v>-34.759722222222223</v>
      </c>
      <c r="AD154" s="32">
        <f t="shared" si="139"/>
        <v>-1.6333333333335531E-2</v>
      </c>
      <c r="AE154" s="63">
        <f t="shared" si="140"/>
        <v>-0.1157222222222245</v>
      </c>
      <c r="AF154" s="21"/>
      <c r="AG154" s="29">
        <f t="shared" si="107"/>
        <v>0.16266895032822626</v>
      </c>
      <c r="AH154" s="29">
        <f t="shared" si="124"/>
        <v>-5.8200000000000002E-2</v>
      </c>
      <c r="AI154" s="29"/>
      <c r="AJ154" s="29"/>
      <c r="AK154" s="29"/>
      <c r="AL154" s="16"/>
      <c r="AN154" s="42">
        <f t="shared" si="111"/>
        <v>-26.063536920996697</v>
      </c>
      <c r="AO154" s="20">
        <f t="shared" si="117"/>
        <v>-28.149466085072369</v>
      </c>
      <c r="AP154" s="20">
        <f t="shared" si="118"/>
        <v>-28.063536920996697</v>
      </c>
      <c r="AQ154" s="32">
        <f t="shared" si="123"/>
        <v>-41.07</v>
      </c>
      <c r="AR154" s="32">
        <f t="shared" si="135"/>
        <v>-40.65</v>
      </c>
      <c r="AS154" s="32">
        <f t="shared" si="141"/>
        <v>-40.088888888888881</v>
      </c>
      <c r="AT154" s="20">
        <f t="shared" si="137"/>
        <v>0.56111111111111711</v>
      </c>
      <c r="AU154" s="64">
        <f t="shared" si="142"/>
        <v>0.98111111111111882</v>
      </c>
      <c r="AV154" s="21"/>
      <c r="AW154" s="29">
        <f t="shared" si="108"/>
        <v>0.97297717475227852</v>
      </c>
      <c r="AX154" s="68">
        <f t="shared" si="125"/>
        <v>0.1145</v>
      </c>
      <c r="AY154" s="29"/>
      <c r="AZ154" s="29"/>
      <c r="BA154" s="16"/>
      <c r="BC154" s="20">
        <f t="shared" si="119"/>
        <v>-36.398665855216024</v>
      </c>
      <c r="BD154" s="20">
        <f t="shared" si="120"/>
        <v>-36.140878362989014</v>
      </c>
      <c r="BE154" s="32">
        <f t="shared" si="122"/>
        <v>-40.984999999999999</v>
      </c>
      <c r="BF154" s="32">
        <f t="shared" si="136"/>
        <v>-40.839000000000006</v>
      </c>
      <c r="BG154" s="32">
        <f t="shared" si="143"/>
        <v>-39.559888888888892</v>
      </c>
      <c r="BH154" s="32">
        <f t="shared" si="144"/>
        <v>0.14599999999999369</v>
      </c>
      <c r="BI154" s="64">
        <f t="shared" si="145"/>
        <v>1.4251111111111072</v>
      </c>
      <c r="BJ154" s="21"/>
      <c r="BK154" s="29">
        <f t="shared" si="109"/>
        <v>0.32501834847460265</v>
      </c>
      <c r="BL154" s="29">
        <f t="shared" si="126"/>
        <v>-0.4</v>
      </c>
      <c r="BM154" s="29"/>
      <c r="BN154" s="29"/>
      <c r="BO154" s="16"/>
    </row>
    <row r="155" spans="1:67" ht="12.75">
      <c r="A155" s="5">
        <v>57758</v>
      </c>
      <c r="B155" s="8">
        <f t="shared" si="110"/>
        <v>-57.808</v>
      </c>
      <c r="C155" s="8">
        <f t="shared" si="112"/>
        <v>0.24080000000000013</v>
      </c>
      <c r="D155" s="2">
        <v>-38.42</v>
      </c>
      <c r="G155" s="20">
        <f t="shared" si="113"/>
        <v>-5.5596436123245283</v>
      </c>
      <c r="H155" s="34">
        <f t="shared" si="114"/>
        <v>-5.5500959274272326</v>
      </c>
      <c r="I155" s="32">
        <f t="shared" si="104"/>
        <v>-34.42</v>
      </c>
      <c r="J155" s="32">
        <f t="shared" si="130"/>
        <v>-34.461666666666666</v>
      </c>
      <c r="K155" s="32">
        <f t="shared" si="131"/>
        <v>-34.594444444444434</v>
      </c>
      <c r="L155" s="32">
        <f t="shared" si="132"/>
        <v>-4.1666666666664298E-2</v>
      </c>
      <c r="M155" s="64">
        <f t="shared" si="133"/>
        <v>-0.17444444444443263</v>
      </c>
      <c r="N155" s="21"/>
      <c r="O155" s="29">
        <f t="shared" si="128"/>
        <v>-0.15061654874496772</v>
      </c>
      <c r="P155" s="29">
        <f t="shared" si="127"/>
        <v>-1.5699999999999999E-2</v>
      </c>
      <c r="Q155" s="29">
        <f t="shared" si="105"/>
        <v>0.75645193902014984</v>
      </c>
      <c r="R155" s="29">
        <f t="shared" si="129"/>
        <v>1.95E-2</v>
      </c>
      <c r="S155" s="44"/>
      <c r="T155" s="60"/>
      <c r="U155" s="37"/>
      <c r="V155" s="16"/>
      <c r="X155" s="42">
        <f t="shared" si="106"/>
        <v>-1.6596543642816961</v>
      </c>
      <c r="Y155" s="20">
        <f t="shared" si="115"/>
        <v>-3.6882974189735851</v>
      </c>
      <c r="Z155" s="34">
        <f t="shared" si="116"/>
        <v>-3.6596543642816961</v>
      </c>
      <c r="AA155" s="32">
        <f t="shared" si="121"/>
        <v>-34.454999999999998</v>
      </c>
      <c r="AB155" s="32">
        <f t="shared" si="134"/>
        <v>-34.643666666666661</v>
      </c>
      <c r="AC155" s="32">
        <f t="shared" si="138"/>
        <v>-34.777888888888889</v>
      </c>
      <c r="AD155" s="32">
        <f t="shared" si="139"/>
        <v>-0.18866666666666276</v>
      </c>
      <c r="AE155" s="63">
        <f t="shared" si="140"/>
        <v>-0.32288888888889034</v>
      </c>
      <c r="AF155" s="21"/>
      <c r="AG155" s="29">
        <f t="shared" si="107"/>
        <v>0.75883777702541144</v>
      </c>
      <c r="AH155" s="29">
        <f t="shared" si="124"/>
        <v>-5.8200000000000002E-2</v>
      </c>
      <c r="AI155" s="29"/>
      <c r="AJ155" s="29"/>
      <c r="AK155" s="29"/>
      <c r="AL155" s="16"/>
      <c r="AN155" s="42">
        <f t="shared" si="111"/>
        <v>-25.891678592845359</v>
      </c>
      <c r="AO155" s="20">
        <f t="shared" si="117"/>
        <v>-27.977607756921032</v>
      </c>
      <c r="AP155" s="20">
        <f t="shared" si="118"/>
        <v>-27.891678592845359</v>
      </c>
      <c r="AQ155" s="32">
        <f t="shared" si="123"/>
        <v>-39.57</v>
      </c>
      <c r="AR155" s="32">
        <f t="shared" si="135"/>
        <v>-39.363333333333337</v>
      </c>
      <c r="AS155" s="32">
        <f t="shared" si="141"/>
        <v>-40.236666666666657</v>
      </c>
      <c r="AT155" s="20">
        <f t="shared" si="137"/>
        <v>-0.87333333333332064</v>
      </c>
      <c r="AU155" s="64">
        <f t="shared" si="142"/>
        <v>-0.66666666666665719</v>
      </c>
      <c r="AV155" s="21"/>
      <c r="AW155" s="29">
        <f t="shared" si="108"/>
        <v>0.89376426254104602</v>
      </c>
      <c r="AX155" s="68">
        <f t="shared" si="125"/>
        <v>0.1145</v>
      </c>
      <c r="AY155" s="29"/>
      <c r="AZ155" s="29"/>
      <c r="BA155" s="16"/>
      <c r="BC155" s="20">
        <f t="shared" si="119"/>
        <v>-35.883090870762004</v>
      </c>
      <c r="BD155" s="20">
        <f t="shared" si="120"/>
        <v>-35.625303378534994</v>
      </c>
      <c r="BE155" s="32">
        <f t="shared" si="122"/>
        <v>-42.013999999999996</v>
      </c>
      <c r="BF155" s="32">
        <f t="shared" si="136"/>
        <v>-40.494333333333337</v>
      </c>
      <c r="BG155" s="32">
        <f t="shared" si="143"/>
        <v>-39.795166666666667</v>
      </c>
      <c r="BH155" s="32">
        <f t="shared" si="144"/>
        <v>1.5196666666666587</v>
      </c>
      <c r="BI155" s="64">
        <f t="shared" si="145"/>
        <v>2.218833333333329</v>
      </c>
      <c r="BJ155" s="21"/>
      <c r="BK155" s="29">
        <f t="shared" si="109"/>
        <v>0.85686769827012399</v>
      </c>
      <c r="BL155" s="29">
        <f t="shared" si="126"/>
        <v>-0.4</v>
      </c>
      <c r="BM155" s="29"/>
      <c r="BN155" s="29"/>
      <c r="BO155" s="16"/>
    </row>
    <row r="156" spans="1:67" ht="12.75">
      <c r="A156" s="5">
        <v>57539.4</v>
      </c>
      <c r="B156" s="8">
        <f t="shared" si="110"/>
        <v>-57.589400000000005</v>
      </c>
      <c r="C156" s="8">
        <f t="shared" si="112"/>
        <v>0.21859999999999502</v>
      </c>
      <c r="D156" s="2">
        <v>-37.270000000000003</v>
      </c>
      <c r="G156" s="20">
        <f t="shared" si="113"/>
        <v>-5.5405482425299351</v>
      </c>
      <c r="H156" s="34">
        <f t="shared" si="114"/>
        <v>-5.5310005576326393</v>
      </c>
      <c r="I156" s="32">
        <f t="shared" si="104"/>
        <v>-34.33</v>
      </c>
      <c r="J156" s="32">
        <f t="shared" si="130"/>
        <v>-34.606666666666662</v>
      </c>
      <c r="K156" s="32">
        <f t="shared" si="131"/>
        <v>-34.67833333333332</v>
      </c>
      <c r="L156" s="32">
        <f t="shared" si="132"/>
        <v>-0.27666666666666373</v>
      </c>
      <c r="M156" s="64">
        <f t="shared" si="133"/>
        <v>-0.34833333333332206</v>
      </c>
      <c r="N156" s="21"/>
      <c r="O156" s="29">
        <f t="shared" si="128"/>
        <v>0.9314542849530818</v>
      </c>
      <c r="P156" s="29">
        <f t="shared" si="127"/>
        <v>-1.5699999999999999E-2</v>
      </c>
      <c r="Q156" s="29">
        <f t="shared" si="105"/>
        <v>0.15906102945075165</v>
      </c>
      <c r="R156" s="29">
        <f t="shared" si="129"/>
        <v>1.95E-2</v>
      </c>
      <c r="S156" s="44"/>
      <c r="T156" s="60"/>
      <c r="U156" s="37"/>
      <c r="V156" s="16"/>
      <c r="X156" s="42">
        <f t="shared" si="106"/>
        <v>-1.6023682548979163</v>
      </c>
      <c r="Y156" s="20">
        <f t="shared" si="115"/>
        <v>-3.6310113095898053</v>
      </c>
      <c r="Z156" s="34">
        <f t="shared" si="116"/>
        <v>-3.6023682548979163</v>
      </c>
      <c r="AA156" s="32">
        <f t="shared" si="121"/>
        <v>-34.832000000000001</v>
      </c>
      <c r="AB156" s="32">
        <f t="shared" si="134"/>
        <v>-34.581666666666671</v>
      </c>
      <c r="AC156" s="32">
        <f t="shared" si="138"/>
        <v>-34.732222222222212</v>
      </c>
      <c r="AD156" s="32">
        <f t="shared" si="139"/>
        <v>0.25033333333333019</v>
      </c>
      <c r="AE156" s="63">
        <f t="shared" si="140"/>
        <v>9.9777777777788401E-2</v>
      </c>
      <c r="AF156" s="21"/>
      <c r="AG156" s="29">
        <f t="shared" si="107"/>
        <v>0.9999379743099166</v>
      </c>
      <c r="AH156" s="29">
        <f t="shared" si="124"/>
        <v>-5.8200000000000002E-2</v>
      </c>
      <c r="AI156" s="29"/>
      <c r="AJ156" s="29"/>
      <c r="AK156" s="29"/>
      <c r="AL156" s="16"/>
      <c r="AN156" s="42">
        <f t="shared" si="111"/>
        <v>-25.719820264694022</v>
      </c>
      <c r="AO156" s="20">
        <f t="shared" si="117"/>
        <v>-27.805749428769694</v>
      </c>
      <c r="AP156" s="20">
        <f t="shared" si="118"/>
        <v>-27.719820264694022</v>
      </c>
      <c r="AQ156" s="32">
        <f t="shared" si="123"/>
        <v>-37.450000000000003</v>
      </c>
      <c r="AR156" s="32">
        <f t="shared" si="135"/>
        <v>-38.596666666666671</v>
      </c>
      <c r="AS156" s="32">
        <f t="shared" si="141"/>
        <v>-40.184444444444445</v>
      </c>
      <c r="AT156" s="20">
        <f t="shared" si="137"/>
        <v>-1.5877777777777737</v>
      </c>
      <c r="AU156" s="64">
        <f t="shared" si="142"/>
        <v>-2.734444444444442</v>
      </c>
      <c r="AV156" s="21"/>
      <c r="AW156" s="29">
        <f t="shared" si="108"/>
        <v>0.39634911880353485</v>
      </c>
      <c r="AX156" s="68">
        <f t="shared" si="125"/>
        <v>0.1145</v>
      </c>
      <c r="AY156" s="29"/>
      <c r="AZ156" s="29"/>
      <c r="BA156" s="16"/>
      <c r="BC156" s="20">
        <f t="shared" si="119"/>
        <v>-35.367515886307984</v>
      </c>
      <c r="BD156" s="20">
        <f t="shared" si="120"/>
        <v>-35.109728394080975</v>
      </c>
      <c r="BE156" s="32">
        <f t="shared" si="122"/>
        <v>-38.484000000000002</v>
      </c>
      <c r="BF156" s="32">
        <f t="shared" si="136"/>
        <v>-40.249999999999993</v>
      </c>
      <c r="BG156" s="32">
        <f t="shared" si="143"/>
        <v>-40.19627777777778</v>
      </c>
      <c r="BH156" s="32">
        <f t="shared" si="144"/>
        <v>-1.7659999999999911</v>
      </c>
      <c r="BI156" s="64">
        <f t="shared" si="145"/>
        <v>-1.7122777777777785</v>
      </c>
      <c r="BJ156" s="21"/>
      <c r="BK156" s="29">
        <f t="shared" si="109"/>
        <v>0.98777912902134568</v>
      </c>
      <c r="BL156" s="29">
        <f t="shared" si="126"/>
        <v>-0.4</v>
      </c>
      <c r="BM156" s="29"/>
      <c r="BN156" s="29"/>
      <c r="BO156" s="16"/>
    </row>
    <row r="157" spans="1:67" ht="12.75">
      <c r="A157" s="5">
        <v>57320.800000000003</v>
      </c>
      <c r="B157" s="8">
        <f t="shared" si="110"/>
        <v>-57.370800000000003</v>
      </c>
      <c r="C157" s="8">
        <f t="shared" si="112"/>
        <v>0.21860000000000213</v>
      </c>
      <c r="D157" s="2">
        <v>-38.01</v>
      </c>
      <c r="G157" s="20">
        <f t="shared" si="113"/>
        <v>-5.5214528727353418</v>
      </c>
      <c r="H157" s="34">
        <f t="shared" si="114"/>
        <v>-5.5119051878380461</v>
      </c>
      <c r="I157" s="32">
        <f t="shared" si="104"/>
        <v>-35.07</v>
      </c>
      <c r="J157" s="32">
        <f t="shared" si="130"/>
        <v>-34.68</v>
      </c>
      <c r="K157" s="32">
        <f t="shared" si="131"/>
        <v>-34.774999999999999</v>
      </c>
      <c r="L157" s="32">
        <f t="shared" si="132"/>
        <v>0.39000000000000057</v>
      </c>
      <c r="M157" s="64">
        <f t="shared" si="133"/>
        <v>0.29500000000000171</v>
      </c>
      <c r="N157" s="21"/>
      <c r="O157" s="29">
        <f t="shared" si="128"/>
        <v>-0.78083773620822472</v>
      </c>
      <c r="P157" s="29">
        <f t="shared" si="127"/>
        <v>-1.5699999999999999E-2</v>
      </c>
      <c r="Q157" s="29">
        <f t="shared" si="105"/>
        <v>-0.51275630356508772</v>
      </c>
      <c r="R157" s="29">
        <f t="shared" si="129"/>
        <v>1.95E-2</v>
      </c>
      <c r="S157" s="44"/>
      <c r="T157" s="60"/>
      <c r="U157" s="37"/>
      <c r="V157" s="16"/>
      <c r="X157" s="42">
        <f t="shared" si="106"/>
        <v>-1.5450821455141366</v>
      </c>
      <c r="Y157" s="20">
        <f t="shared" si="115"/>
        <v>-3.5737252002060256</v>
      </c>
      <c r="Z157" s="34">
        <f t="shared" si="116"/>
        <v>-3.5450821455141366</v>
      </c>
      <c r="AA157" s="32">
        <f t="shared" si="121"/>
        <v>-34.457999999999998</v>
      </c>
      <c r="AB157" s="32">
        <f t="shared" si="134"/>
        <v>-34.74733333333333</v>
      </c>
      <c r="AC157" s="32">
        <f t="shared" si="138"/>
        <v>-34.681555555555555</v>
      </c>
      <c r="AD157" s="32">
        <f t="shared" si="139"/>
        <v>-0.28933333333333167</v>
      </c>
      <c r="AE157" s="63">
        <f t="shared" si="140"/>
        <v>-0.2235555555555564</v>
      </c>
      <c r="AF157" s="21"/>
      <c r="AG157" s="29">
        <f t="shared" si="107"/>
        <v>0.77315608034210759</v>
      </c>
      <c r="AH157" s="29">
        <f t="shared" si="124"/>
        <v>-5.8200000000000002E-2</v>
      </c>
      <c r="AI157" s="29"/>
      <c r="AJ157" s="29"/>
      <c r="AK157" s="29"/>
      <c r="AL157" s="16"/>
      <c r="AN157" s="42">
        <f t="shared" si="111"/>
        <v>-25.547961936542684</v>
      </c>
      <c r="AO157" s="20">
        <f t="shared" si="117"/>
        <v>-27.633891100618357</v>
      </c>
      <c r="AP157" s="20">
        <f t="shared" si="118"/>
        <v>-27.547961936542684</v>
      </c>
      <c r="AQ157" s="32">
        <f t="shared" si="123"/>
        <v>-38.770000000000003</v>
      </c>
      <c r="AR157" s="32">
        <f t="shared" si="135"/>
        <v>-39.043333333333329</v>
      </c>
      <c r="AS157" s="32">
        <f t="shared" si="141"/>
        <v>-40.107222222222219</v>
      </c>
      <c r="AT157" s="20">
        <f t="shared" si="137"/>
        <v>-1.06388888888889</v>
      </c>
      <c r="AU157" s="64">
        <f t="shared" si="142"/>
        <v>-1.3372222222222163</v>
      </c>
      <c r="AV157" s="21"/>
      <c r="AW157" s="29">
        <f t="shared" si="108"/>
        <v>-0.28652218255193529</v>
      </c>
      <c r="AX157" s="68">
        <f t="shared" si="125"/>
        <v>0.1145</v>
      </c>
      <c r="AY157" s="29"/>
      <c r="AZ157" s="29"/>
      <c r="BA157" s="16"/>
      <c r="BC157" s="20">
        <f t="shared" si="119"/>
        <v>-34.851940901853965</v>
      </c>
      <c r="BD157" s="20">
        <f t="shared" si="120"/>
        <v>-34.594153409626955</v>
      </c>
      <c r="BE157" s="32">
        <f t="shared" si="122"/>
        <v>-40.251999999999995</v>
      </c>
      <c r="BF157" s="32">
        <f t="shared" si="136"/>
        <v>-40.075333333333333</v>
      </c>
      <c r="BG157" s="32">
        <f t="shared" si="143"/>
        <v>-40.523666666666664</v>
      </c>
      <c r="BH157" s="32">
        <f t="shared" si="144"/>
        <v>0.17666666666666231</v>
      </c>
      <c r="BI157" s="64">
        <f t="shared" si="145"/>
        <v>-0.27166666666666828</v>
      </c>
      <c r="BJ157" s="21"/>
      <c r="BK157" s="29">
        <f t="shared" si="109"/>
        <v>0.6564977273612852</v>
      </c>
      <c r="BL157" s="29">
        <f t="shared" si="126"/>
        <v>-0.4</v>
      </c>
      <c r="BM157" s="29"/>
      <c r="BN157" s="29"/>
      <c r="BO157" s="16"/>
    </row>
    <row r="158" spans="1:67" ht="12.75">
      <c r="A158" s="5">
        <v>57102.2</v>
      </c>
      <c r="B158" s="8">
        <f t="shared" si="110"/>
        <v>-57.152200000000001</v>
      </c>
      <c r="C158" s="8">
        <f t="shared" si="112"/>
        <v>0.21860000000000213</v>
      </c>
      <c r="D158" s="2">
        <v>-39.21</v>
      </c>
      <c r="G158" s="20">
        <f t="shared" si="113"/>
        <v>-5.5023575029407485</v>
      </c>
      <c r="H158" s="34">
        <f t="shared" si="114"/>
        <v>-5.4928098180434528</v>
      </c>
      <c r="I158" s="32">
        <f t="shared" si="104"/>
        <v>-34.64</v>
      </c>
      <c r="J158" s="32">
        <f t="shared" si="130"/>
        <v>-34.79</v>
      </c>
      <c r="K158" s="32">
        <f t="shared" si="131"/>
        <v>-34.873888888888892</v>
      </c>
      <c r="L158" s="32">
        <f t="shared" si="132"/>
        <v>-0.14999999999999858</v>
      </c>
      <c r="M158" s="64">
        <f t="shared" si="133"/>
        <v>-0.2338888888888917</v>
      </c>
      <c r="N158" s="21"/>
      <c r="O158" s="29">
        <f t="shared" si="128"/>
        <v>-0.15061654874487665</v>
      </c>
      <c r="P158" s="29">
        <f t="shared" si="127"/>
        <v>-1.5699999999999999E-2</v>
      </c>
      <c r="Q158" s="29">
        <f t="shared" si="105"/>
        <v>-0.94464926349126932</v>
      </c>
      <c r="R158" s="29">
        <f t="shared" si="129"/>
        <v>1.95E-2</v>
      </c>
      <c r="S158" s="44"/>
      <c r="T158" s="60"/>
      <c r="U158" s="37"/>
      <c r="V158" s="16"/>
      <c r="X158" s="42">
        <f t="shared" si="106"/>
        <v>-1.4877960361303568</v>
      </c>
      <c r="Y158" s="20">
        <f t="shared" si="115"/>
        <v>-3.5164390908222458</v>
      </c>
      <c r="Z158" s="34">
        <f t="shared" si="116"/>
        <v>-3.4877960361303568</v>
      </c>
      <c r="AA158" s="32">
        <f t="shared" si="121"/>
        <v>-34.951999999999998</v>
      </c>
      <c r="AB158" s="32">
        <f t="shared" si="134"/>
        <v>-34.835333333333331</v>
      </c>
      <c r="AC158" s="32">
        <f t="shared" si="138"/>
        <v>-34.646666666666661</v>
      </c>
      <c r="AD158" s="32">
        <f t="shared" si="139"/>
        <v>0.11666666666666714</v>
      </c>
      <c r="AE158" s="63">
        <f t="shared" si="140"/>
        <v>0.30533333333333701</v>
      </c>
      <c r="AF158" s="21"/>
      <c r="AG158" s="29">
        <f t="shared" si="107"/>
        <v>0.18460586370952062</v>
      </c>
      <c r="AH158" s="29">
        <f t="shared" si="124"/>
        <v>-5.8200000000000002E-2</v>
      </c>
      <c r="AI158" s="29"/>
      <c r="AJ158" s="29"/>
      <c r="AK158" s="29"/>
      <c r="AL158" s="16"/>
      <c r="AN158" s="42">
        <f t="shared" si="111"/>
        <v>-25.376103608391347</v>
      </c>
      <c r="AO158" s="20">
        <f t="shared" si="117"/>
        <v>-27.462032772467019</v>
      </c>
      <c r="AP158" s="20">
        <f t="shared" si="118"/>
        <v>-27.376103608391347</v>
      </c>
      <c r="AQ158" s="32">
        <f t="shared" si="123"/>
        <v>-40.909999999999997</v>
      </c>
      <c r="AR158" s="32">
        <f t="shared" si="135"/>
        <v>-40.075000000000003</v>
      </c>
      <c r="AS158" s="32">
        <f t="shared" si="141"/>
        <v>-40.073888888888888</v>
      </c>
      <c r="AT158" s="20">
        <f t="shared" si="137"/>
        <v>1.1111111111148375E-3</v>
      </c>
      <c r="AU158" s="64">
        <f t="shared" si="142"/>
        <v>0.83611111111110858</v>
      </c>
      <c r="AV158" s="21"/>
      <c r="AW158" s="29">
        <f t="shared" si="108"/>
        <v>-0.83532657035201896</v>
      </c>
      <c r="AX158" s="68">
        <f t="shared" si="125"/>
        <v>0.1145</v>
      </c>
      <c r="AY158" s="29"/>
      <c r="AZ158" s="29"/>
      <c r="BA158" s="16"/>
      <c r="BC158" s="20">
        <f t="shared" si="119"/>
        <v>-34.336365917399945</v>
      </c>
      <c r="BD158" s="20">
        <f t="shared" si="120"/>
        <v>-34.078578425172935</v>
      </c>
      <c r="BE158" s="32">
        <f t="shared" si="122"/>
        <v>-41.49</v>
      </c>
      <c r="BF158" s="32">
        <f t="shared" si="136"/>
        <v>-40.418166666666664</v>
      </c>
      <c r="BG158" s="32">
        <f t="shared" si="143"/>
        <v>-40.437222222222225</v>
      </c>
      <c r="BH158" s="32">
        <f t="shared" si="144"/>
        <v>1.0718333333333376</v>
      </c>
      <c r="BI158" s="64">
        <f t="shared" si="145"/>
        <v>1.0527777777777771</v>
      </c>
      <c r="BJ158" s="21"/>
      <c r="BK158" s="29">
        <f t="shared" si="109"/>
        <v>1.8033742909348699E-2</v>
      </c>
      <c r="BL158" s="29">
        <f t="shared" si="126"/>
        <v>-0.4</v>
      </c>
      <c r="BM158" s="29"/>
      <c r="BN158" s="29"/>
      <c r="BO158" s="16"/>
    </row>
    <row r="159" spans="1:67" ht="12.75">
      <c r="A159" s="5">
        <v>56883.6</v>
      </c>
      <c r="B159" s="8">
        <f t="shared" si="110"/>
        <v>-56.933599999999998</v>
      </c>
      <c r="C159" s="8">
        <f t="shared" si="112"/>
        <v>0.21860000000000213</v>
      </c>
      <c r="D159" s="2">
        <v>-39.74</v>
      </c>
      <c r="G159" s="20">
        <f t="shared" si="113"/>
        <v>-5.4832621331461553</v>
      </c>
      <c r="H159" s="34">
        <f t="shared" si="114"/>
        <v>-5.4737144482488596</v>
      </c>
      <c r="I159" s="32">
        <f t="shared" si="104"/>
        <v>-34.659999999999997</v>
      </c>
      <c r="J159" s="32">
        <f t="shared" si="130"/>
        <v>-34.856666666666662</v>
      </c>
      <c r="K159" s="32">
        <f t="shared" si="131"/>
        <v>-34.887222222222221</v>
      </c>
      <c r="L159" s="32">
        <f t="shared" si="132"/>
        <v>-0.19666666666666544</v>
      </c>
      <c r="M159" s="64">
        <f t="shared" si="133"/>
        <v>-0.22722222222222399</v>
      </c>
      <c r="N159" s="21"/>
      <c r="O159" s="29">
        <f t="shared" si="128"/>
        <v>0.93145428495304827</v>
      </c>
      <c r="P159" s="29">
        <f t="shared" si="127"/>
        <v>-1.5699999999999999E-2</v>
      </c>
      <c r="Q159" s="29">
        <f t="shared" si="105"/>
        <v>-0.93453033442275046</v>
      </c>
      <c r="R159" s="29">
        <f t="shared" si="129"/>
        <v>1.95E-2</v>
      </c>
      <c r="S159" s="44"/>
      <c r="T159" s="60"/>
      <c r="U159" s="37"/>
      <c r="V159" s="16"/>
      <c r="X159" s="42">
        <f t="shared" si="106"/>
        <v>-1.4305099267465771</v>
      </c>
      <c r="Y159" s="20">
        <f t="shared" si="115"/>
        <v>-3.4591529814384661</v>
      </c>
      <c r="Z159" s="34">
        <f t="shared" si="116"/>
        <v>-3.4305099267465771</v>
      </c>
      <c r="AA159" s="32">
        <f t="shared" si="121"/>
        <v>-35.095999999999997</v>
      </c>
      <c r="AB159" s="32">
        <f t="shared" si="134"/>
        <v>-34.860999999999997</v>
      </c>
      <c r="AC159" s="32">
        <f t="shared" si="138"/>
        <v>-34.618444444444442</v>
      </c>
      <c r="AD159" s="32">
        <f t="shared" si="139"/>
        <v>0.23499999999999943</v>
      </c>
      <c r="AE159" s="63">
        <f t="shared" si="140"/>
        <v>0.47755555555555418</v>
      </c>
      <c r="AF159" s="21"/>
      <c r="AG159" s="29">
        <f t="shared" si="107"/>
        <v>-0.49032348821838756</v>
      </c>
      <c r="AH159" s="29">
        <f t="shared" si="124"/>
        <v>-5.8200000000000002E-2</v>
      </c>
      <c r="AI159" s="29"/>
      <c r="AJ159" s="29"/>
      <c r="AK159" s="29"/>
      <c r="AL159" s="16"/>
      <c r="AN159" s="42">
        <f t="shared" si="111"/>
        <v>-25.204245280240009</v>
      </c>
      <c r="AO159" s="20">
        <f t="shared" si="117"/>
        <v>-27.290174444315682</v>
      </c>
      <c r="AP159" s="20">
        <f t="shared" si="118"/>
        <v>-27.204245280240009</v>
      </c>
      <c r="AQ159" s="32">
        <f t="shared" si="123"/>
        <v>-40.545000000000002</v>
      </c>
      <c r="AR159" s="32">
        <f t="shared" si="135"/>
        <v>-40.821666666666665</v>
      </c>
      <c r="AS159" s="32">
        <f t="shared" si="141"/>
        <v>-40.017222222222216</v>
      </c>
      <c r="AT159" s="20">
        <f t="shared" si="137"/>
        <v>0.8044444444444494</v>
      </c>
      <c r="AU159" s="64">
        <f t="shared" si="142"/>
        <v>0.52777777777778567</v>
      </c>
      <c r="AV159" s="21"/>
      <c r="AW159" s="29">
        <f t="shared" si="108"/>
        <v>-0.99327237226364995</v>
      </c>
      <c r="AX159" s="68">
        <f t="shared" si="125"/>
        <v>0.1145</v>
      </c>
      <c r="AY159" s="29"/>
      <c r="AZ159" s="29"/>
      <c r="BA159" s="16"/>
      <c r="BC159" s="20">
        <f t="shared" si="119"/>
        <v>-33.820790932945926</v>
      </c>
      <c r="BD159" s="20">
        <f t="shared" si="120"/>
        <v>-33.563003440718916</v>
      </c>
      <c r="BE159" s="32">
        <f t="shared" si="122"/>
        <v>-39.512500000000003</v>
      </c>
      <c r="BF159" s="32">
        <f t="shared" si="136"/>
        <v>-40.735833333333332</v>
      </c>
      <c r="BG159" s="32">
        <f t="shared" si="143"/>
        <v>-40.481111111111112</v>
      </c>
      <c r="BH159" s="32">
        <f t="shared" si="144"/>
        <v>-1.2233333333333292</v>
      </c>
      <c r="BI159" s="64">
        <f t="shared" si="145"/>
        <v>-0.96861111111110887</v>
      </c>
      <c r="BJ159" s="21"/>
      <c r="BK159" s="29">
        <f t="shared" si="109"/>
        <v>-0.62886843027259964</v>
      </c>
      <c r="BL159" s="29">
        <f t="shared" si="126"/>
        <v>-0.4</v>
      </c>
      <c r="BM159" s="29"/>
      <c r="BN159" s="29"/>
      <c r="BO159" s="16"/>
    </row>
    <row r="160" spans="1:67" ht="12.75">
      <c r="A160" s="5">
        <v>56665</v>
      </c>
      <c r="B160" s="8">
        <f t="shared" si="110"/>
        <v>-56.715000000000003</v>
      </c>
      <c r="C160" s="8">
        <f t="shared" si="112"/>
        <v>0.21859999999999502</v>
      </c>
      <c r="D160" s="2">
        <v>-38.72</v>
      </c>
      <c r="G160" s="20">
        <f t="shared" si="113"/>
        <v>-5.464166763351562</v>
      </c>
      <c r="H160" s="34">
        <f t="shared" si="114"/>
        <v>-5.4546190784542663</v>
      </c>
      <c r="I160" s="32">
        <f t="shared" si="104"/>
        <v>-35.270000000000003</v>
      </c>
      <c r="J160" s="32">
        <f t="shared" si="130"/>
        <v>-35.123333333333335</v>
      </c>
      <c r="K160" s="32">
        <f t="shared" si="131"/>
        <v>-34.962777777777781</v>
      </c>
      <c r="L160" s="32">
        <f t="shared" si="132"/>
        <v>0.14666666666666828</v>
      </c>
      <c r="M160" s="64">
        <f t="shared" si="133"/>
        <v>0.30722222222222229</v>
      </c>
      <c r="N160" s="21"/>
      <c r="O160" s="29">
        <f t="shared" si="128"/>
        <v>-0.78083773620821129</v>
      </c>
      <c r="P160" s="29">
        <f t="shared" si="127"/>
        <v>-1.5699999999999999E-2</v>
      </c>
      <c r="Q160" s="29">
        <f t="shared" si="105"/>
        <v>-0.48713427573008516</v>
      </c>
      <c r="R160" s="29">
        <f t="shared" si="129"/>
        <v>1.95E-2</v>
      </c>
      <c r="S160" s="44"/>
      <c r="T160" s="60"/>
      <c r="U160" s="37"/>
      <c r="V160" s="16"/>
      <c r="X160" s="42">
        <f t="shared" si="106"/>
        <v>-1.3732238173627973</v>
      </c>
      <c r="Y160" s="20">
        <f t="shared" si="115"/>
        <v>-3.4018668720546863</v>
      </c>
      <c r="Z160" s="34">
        <f t="shared" si="116"/>
        <v>-3.3732238173627973</v>
      </c>
      <c r="AA160" s="32">
        <f t="shared" si="121"/>
        <v>-34.534999999999997</v>
      </c>
      <c r="AB160" s="32">
        <f t="shared" si="134"/>
        <v>-34.637</v>
      </c>
      <c r="AC160" s="32">
        <f t="shared" si="138"/>
        <v>-34.650999999999996</v>
      </c>
      <c r="AD160" s="32">
        <f t="shared" si="139"/>
        <v>-0.10200000000000387</v>
      </c>
      <c r="AE160" s="63">
        <f t="shared" si="140"/>
        <v>-0.11599999999999966</v>
      </c>
      <c r="AF160" s="21"/>
      <c r="AG160" s="29">
        <f t="shared" si="107"/>
        <v>-0.93582503067033762</v>
      </c>
      <c r="AH160" s="29">
        <f t="shared" si="124"/>
        <v>-5.8200000000000002E-2</v>
      </c>
      <c r="AI160" s="29"/>
      <c r="AJ160" s="29"/>
      <c r="AK160" s="29"/>
      <c r="AL160" s="16"/>
      <c r="AN160" s="42">
        <f t="shared" si="111"/>
        <v>-25.032386952088672</v>
      </c>
      <c r="AO160" s="20">
        <f t="shared" si="117"/>
        <v>-27.118316116164344</v>
      </c>
      <c r="AP160" s="20">
        <f t="shared" si="118"/>
        <v>-27.032386952088672</v>
      </c>
      <c r="AQ160" s="32">
        <f t="shared" si="123"/>
        <v>-41.01</v>
      </c>
      <c r="AR160" s="32">
        <f t="shared" si="135"/>
        <v>-40.628333333333337</v>
      </c>
      <c r="AS160" s="32">
        <f t="shared" si="141"/>
        <v>-40.161666666666662</v>
      </c>
      <c r="AT160" s="20">
        <f t="shared" si="137"/>
        <v>0.46666666666667567</v>
      </c>
      <c r="AU160" s="64">
        <f t="shared" si="142"/>
        <v>0.84833333333333627</v>
      </c>
      <c r="AV160" s="21"/>
      <c r="AW160" s="29">
        <f t="shared" si="108"/>
        <v>-0.68645499220034822</v>
      </c>
      <c r="AX160" s="68">
        <f t="shared" si="125"/>
        <v>0.1145</v>
      </c>
      <c r="AY160" s="29"/>
      <c r="AZ160" s="29"/>
      <c r="BA160" s="16"/>
      <c r="BC160" s="20">
        <f t="shared" si="119"/>
        <v>-33.305215948491906</v>
      </c>
      <c r="BD160" s="20">
        <f t="shared" si="120"/>
        <v>-33.047428456264896</v>
      </c>
      <c r="BE160" s="32">
        <f t="shared" si="122"/>
        <v>-41.204999999999998</v>
      </c>
      <c r="BF160" s="32">
        <f t="shared" si="136"/>
        <v>-40.656666666666666</v>
      </c>
      <c r="BG160" s="32">
        <f t="shared" si="143"/>
        <v>-40.484833333333334</v>
      </c>
      <c r="BH160" s="32">
        <f t="shared" si="144"/>
        <v>0.54833333333333201</v>
      </c>
      <c r="BI160" s="64">
        <f t="shared" si="145"/>
        <v>0.72016666666666396</v>
      </c>
      <c r="BJ160" s="21"/>
      <c r="BK160" s="29">
        <f t="shared" si="109"/>
        <v>-0.98151607583590117</v>
      </c>
      <c r="BL160" s="29">
        <f t="shared" si="126"/>
        <v>-0.4</v>
      </c>
      <c r="BM160" s="29"/>
      <c r="BN160" s="29"/>
      <c r="BO160" s="16"/>
    </row>
    <row r="161" spans="1:67" ht="12.75">
      <c r="A161" s="5">
        <v>56451.4</v>
      </c>
      <c r="B161" s="8">
        <f t="shared" si="110"/>
        <v>-56.501400000000004</v>
      </c>
      <c r="C161" s="8">
        <f t="shared" si="112"/>
        <v>0.21359999999999957</v>
      </c>
      <c r="D161" s="2">
        <v>-37.68</v>
      </c>
      <c r="G161" s="20">
        <f t="shared" si="113"/>
        <v>-5.4450713935569688</v>
      </c>
      <c r="H161" s="34">
        <f t="shared" si="114"/>
        <v>-5.435523708659673</v>
      </c>
      <c r="I161" s="32">
        <f t="shared" si="104"/>
        <v>-35.44</v>
      </c>
      <c r="J161" s="32">
        <f t="shared" si="130"/>
        <v>-35.370000000000005</v>
      </c>
      <c r="K161" s="32">
        <f t="shared" si="131"/>
        <v>-35.023888888888891</v>
      </c>
      <c r="L161" s="32">
        <f t="shared" si="132"/>
        <v>6.9999999999993179E-2</v>
      </c>
      <c r="M161" s="64">
        <f t="shared" si="133"/>
        <v>0.41611111111110688</v>
      </c>
      <c r="N161" s="21"/>
      <c r="O161" s="29">
        <f t="shared" si="128"/>
        <v>-0.15061654874478558</v>
      </c>
      <c r="P161" s="29">
        <f t="shared" si="127"/>
        <v>-1.5699999999999999E-2</v>
      </c>
      <c r="Q161" s="29">
        <f t="shared" si="105"/>
        <v>0.18819732447110155</v>
      </c>
      <c r="R161" s="29">
        <f t="shared" si="129"/>
        <v>1.95E-2</v>
      </c>
      <c r="S161" s="44"/>
      <c r="T161" s="60"/>
      <c r="U161" s="37"/>
      <c r="V161" s="16"/>
      <c r="X161" s="42">
        <f t="shared" si="106"/>
        <v>-1.3159377079790175</v>
      </c>
      <c r="Y161" s="20">
        <f t="shared" si="115"/>
        <v>-3.3445807626709065</v>
      </c>
      <c r="Z161" s="34">
        <f t="shared" si="116"/>
        <v>-3.3159377079790175</v>
      </c>
      <c r="AA161" s="32">
        <f t="shared" si="121"/>
        <v>-34.28</v>
      </c>
      <c r="AB161" s="32">
        <f t="shared" si="134"/>
        <v>-34.460999999999999</v>
      </c>
      <c r="AC161" s="32">
        <f t="shared" si="138"/>
        <v>-34.650999999999996</v>
      </c>
      <c r="AD161" s="32">
        <f t="shared" si="139"/>
        <v>-0.18099999999999739</v>
      </c>
      <c r="AE161" s="63">
        <f t="shared" si="140"/>
        <v>-0.37099999999999511</v>
      </c>
      <c r="AF161" s="21"/>
      <c r="AG161" s="29">
        <f t="shared" si="107"/>
        <v>-0.94344364073493592</v>
      </c>
      <c r="AH161" s="29">
        <f t="shared" si="124"/>
        <v>-5.8200000000000002E-2</v>
      </c>
      <c r="AI161" s="29"/>
      <c r="AJ161" s="29"/>
      <c r="AK161" s="29"/>
      <c r="AL161" s="16"/>
      <c r="AN161" s="42">
        <f t="shared" si="111"/>
        <v>-24.860528623937334</v>
      </c>
      <c r="AO161" s="20">
        <f t="shared" si="117"/>
        <v>-26.946457788013007</v>
      </c>
      <c r="AP161" s="20">
        <f t="shared" si="118"/>
        <v>-26.860528623937334</v>
      </c>
      <c r="AQ161" s="32">
        <f t="shared" si="123"/>
        <v>-40.33</v>
      </c>
      <c r="AR161" s="32">
        <f t="shared" si="135"/>
        <v>-40.783333333333331</v>
      </c>
      <c r="AS161" s="32">
        <f t="shared" si="141"/>
        <v>-40.49444444444444</v>
      </c>
      <c r="AT161" s="20">
        <f t="shared" si="137"/>
        <v>0.28888888888889142</v>
      </c>
      <c r="AU161" s="64">
        <f t="shared" si="142"/>
        <v>-0.16444444444444173</v>
      </c>
      <c r="AV161" s="21"/>
      <c r="AW161" s="29">
        <f t="shared" si="108"/>
        <v>-5.8437692189051212E-2</v>
      </c>
      <c r="AX161" s="68">
        <f t="shared" si="125"/>
        <v>0.1145</v>
      </c>
      <c r="AY161" s="29"/>
      <c r="AZ161" s="29"/>
      <c r="BA161" s="16"/>
      <c r="BC161" s="20">
        <f t="shared" si="119"/>
        <v>-32.789640964037886</v>
      </c>
      <c r="BD161" s="20">
        <f t="shared" si="120"/>
        <v>-32.531853471810876</v>
      </c>
      <c r="BE161" s="32">
        <f t="shared" si="122"/>
        <v>-41.252499999999998</v>
      </c>
      <c r="BF161" s="32">
        <f t="shared" si="136"/>
        <v>-40.399166666666666</v>
      </c>
      <c r="BG161" s="32">
        <f t="shared" si="143"/>
        <v>-40.80605555555556</v>
      </c>
      <c r="BH161" s="32">
        <f t="shared" si="144"/>
        <v>0.85333333333333172</v>
      </c>
      <c r="BI161" s="64">
        <f t="shared" si="145"/>
        <v>0.4464444444444382</v>
      </c>
      <c r="BJ161" s="21"/>
      <c r="BK161" s="29">
        <f t="shared" si="109"/>
        <v>-0.87490144117947299</v>
      </c>
      <c r="BL161" s="29">
        <f t="shared" si="126"/>
        <v>-0.4</v>
      </c>
      <c r="BM161" s="29"/>
      <c r="BN161" s="29"/>
      <c r="BO161" s="16"/>
    </row>
    <row r="162" spans="1:67" ht="12.75">
      <c r="A162" s="5">
        <v>56237.8</v>
      </c>
      <c r="B162" s="8">
        <f t="shared" si="110"/>
        <v>-56.287800000000004</v>
      </c>
      <c r="C162" s="8">
        <f t="shared" si="112"/>
        <v>0.21359999999999957</v>
      </c>
      <c r="D162" s="2">
        <v>-37.39</v>
      </c>
      <c r="G162" s="20">
        <f t="shared" si="113"/>
        <v>-5.4259760237623755</v>
      </c>
      <c r="H162" s="34">
        <f t="shared" si="114"/>
        <v>-5.4164283388650798</v>
      </c>
      <c r="I162" s="32">
        <f t="shared" si="104"/>
        <v>-35.4</v>
      </c>
      <c r="J162" s="32">
        <f t="shared" si="130"/>
        <v>-35.198333333333331</v>
      </c>
      <c r="K162" s="32">
        <f t="shared" si="131"/>
        <v>-35.036111111111111</v>
      </c>
      <c r="L162" s="32">
        <f t="shared" si="132"/>
        <v>0.20166666666666799</v>
      </c>
      <c r="M162" s="64">
        <f t="shared" si="133"/>
        <v>0.36388888888888715</v>
      </c>
      <c r="N162" s="21"/>
      <c r="O162" s="29">
        <f t="shared" si="128"/>
        <v>0.93145428495309746</v>
      </c>
      <c r="P162" s="29">
        <f t="shared" si="127"/>
        <v>-1.5699999999999999E-2</v>
      </c>
      <c r="Q162" s="29">
        <f t="shared" si="105"/>
        <v>0.77546930497199995</v>
      </c>
      <c r="R162" s="29">
        <f t="shared" si="129"/>
        <v>1.95E-2</v>
      </c>
      <c r="S162" s="44"/>
      <c r="T162" s="60"/>
      <c r="U162" s="37"/>
      <c r="V162" s="16"/>
      <c r="X162" s="42">
        <f t="shared" si="106"/>
        <v>-1.2586515985952378</v>
      </c>
      <c r="Y162" s="20">
        <f t="shared" si="115"/>
        <v>-3.2872946532871268</v>
      </c>
      <c r="Z162" s="34">
        <f t="shared" si="116"/>
        <v>-3.2586515985952378</v>
      </c>
      <c r="AA162" s="32">
        <f t="shared" si="121"/>
        <v>-34.567999999999998</v>
      </c>
      <c r="AB162" s="32">
        <f t="shared" si="134"/>
        <v>-34.412666666666667</v>
      </c>
      <c r="AC162" s="32">
        <f t="shared" si="138"/>
        <v>-34.716111111111104</v>
      </c>
      <c r="AD162" s="32">
        <f t="shared" si="139"/>
        <v>0.15533333333333132</v>
      </c>
      <c r="AE162" s="63">
        <f t="shared" si="140"/>
        <v>-0.1481111111111062</v>
      </c>
      <c r="AF162" s="21"/>
      <c r="AG162" s="29">
        <f t="shared" si="107"/>
        <v>-0.50961448609153115</v>
      </c>
      <c r="AH162" s="29">
        <f t="shared" si="124"/>
        <v>-5.8200000000000002E-2</v>
      </c>
      <c r="AI162" s="29"/>
      <c r="AJ162" s="29"/>
      <c r="AK162" s="29"/>
      <c r="AL162" s="16"/>
      <c r="AN162" s="42">
        <f t="shared" si="111"/>
        <v>-24.688670295785997</v>
      </c>
      <c r="AO162" s="20">
        <f t="shared" si="117"/>
        <v>-26.774599459861669</v>
      </c>
      <c r="AP162" s="20">
        <f t="shared" si="118"/>
        <v>-26.688670295785997</v>
      </c>
      <c r="AQ162" s="32">
        <f t="shared" si="123"/>
        <v>-41.01</v>
      </c>
      <c r="AR162" s="32">
        <f t="shared" si="135"/>
        <v>-40.633333333333333</v>
      </c>
      <c r="AS162" s="32">
        <f t="shared" si="141"/>
        <v>-40.805555555555557</v>
      </c>
      <c r="AT162" s="20">
        <f t="shared" si="137"/>
        <v>-0.17222222222222427</v>
      </c>
      <c r="AU162" s="64">
        <f t="shared" si="142"/>
        <v>0.20444444444444088</v>
      </c>
      <c r="AV162" s="21"/>
      <c r="AW162" s="29">
        <f t="shared" si="108"/>
        <v>0.59692325346008646</v>
      </c>
      <c r="AX162" s="68">
        <f t="shared" si="125"/>
        <v>0.1145</v>
      </c>
      <c r="AY162" s="29"/>
      <c r="AZ162" s="29"/>
      <c r="BA162" s="16"/>
      <c r="BC162" s="20">
        <f t="shared" si="119"/>
        <v>-32.274065979583867</v>
      </c>
      <c r="BD162" s="20">
        <f t="shared" si="120"/>
        <v>-32.016278487356857</v>
      </c>
      <c r="BE162" s="32">
        <f t="shared" si="122"/>
        <v>-38.739999999999995</v>
      </c>
      <c r="BF162" s="32">
        <f t="shared" si="136"/>
        <v>-40.457499999999996</v>
      </c>
      <c r="BG162" s="32">
        <f t="shared" si="143"/>
        <v>-41.045833333333334</v>
      </c>
      <c r="BH162" s="32">
        <f t="shared" si="144"/>
        <v>-1.7175000000000011</v>
      </c>
      <c r="BI162" s="64">
        <f t="shared" si="145"/>
        <v>-2.3058333333333394</v>
      </c>
      <c r="BJ162" s="21"/>
      <c r="BK162" s="29">
        <f t="shared" si="109"/>
        <v>-0.35891069874873321</v>
      </c>
      <c r="BL162" s="29">
        <f t="shared" si="126"/>
        <v>-0.4</v>
      </c>
      <c r="BM162" s="29"/>
      <c r="BN162" s="29"/>
      <c r="BO162" s="16"/>
    </row>
    <row r="163" spans="1:67" ht="12.75">
      <c r="A163" s="5">
        <v>56024.2</v>
      </c>
      <c r="B163" s="8">
        <f t="shared" si="110"/>
        <v>-56.074199999999998</v>
      </c>
      <c r="C163" s="8">
        <f t="shared" si="112"/>
        <v>0.21360000000000667</v>
      </c>
      <c r="D163" s="2">
        <v>-38.090000000000003</v>
      </c>
      <c r="G163" s="20">
        <f t="shared" si="113"/>
        <v>-5.4068806539677823</v>
      </c>
      <c r="H163" s="34">
        <f t="shared" si="114"/>
        <v>-5.3973329690704865</v>
      </c>
      <c r="I163" s="32">
        <f t="shared" si="104"/>
        <v>-34.754999999999995</v>
      </c>
      <c r="J163" s="32">
        <f t="shared" si="130"/>
        <v>-35.085000000000001</v>
      </c>
      <c r="K163" s="32">
        <f t="shared" si="131"/>
        <v>-35.067222222222227</v>
      </c>
      <c r="L163" s="32">
        <f t="shared" si="132"/>
        <v>-0.3300000000000054</v>
      </c>
      <c r="M163" s="64">
        <f t="shared" si="133"/>
        <v>-0.31222222222223195</v>
      </c>
      <c r="N163" s="21"/>
      <c r="O163" s="29">
        <f t="shared" si="128"/>
        <v>-0.78083773620819785</v>
      </c>
      <c r="P163" s="29">
        <f t="shared" si="127"/>
        <v>-1.5699999999999999E-2</v>
      </c>
      <c r="Q163" s="29">
        <f t="shared" si="105"/>
        <v>0.99989057929515834</v>
      </c>
      <c r="R163" s="29">
        <f t="shared" si="129"/>
        <v>1.95E-2</v>
      </c>
      <c r="S163" s="44"/>
      <c r="T163" s="60"/>
      <c r="U163" s="37"/>
      <c r="V163" s="16"/>
      <c r="X163" s="42">
        <f t="shared" si="106"/>
        <v>-1.201365489211458</v>
      </c>
      <c r="Y163" s="20">
        <f t="shared" si="115"/>
        <v>-3.230008543903347</v>
      </c>
      <c r="Z163" s="34">
        <f t="shared" si="116"/>
        <v>-3.201365489211458</v>
      </c>
      <c r="AA163" s="32">
        <f t="shared" si="121"/>
        <v>-34.39</v>
      </c>
      <c r="AB163" s="32">
        <f t="shared" si="134"/>
        <v>-34.568666666666665</v>
      </c>
      <c r="AC163" s="32">
        <f t="shared" si="138"/>
        <v>-34.675703703703697</v>
      </c>
      <c r="AD163" s="32">
        <f t="shared" si="139"/>
        <v>-0.17866666666666475</v>
      </c>
      <c r="AE163" s="63">
        <f t="shared" si="140"/>
        <v>-0.28570370370369602</v>
      </c>
      <c r="AF163" s="21"/>
      <c r="AG163" s="29">
        <f t="shared" si="107"/>
        <v>0.16266895032824005</v>
      </c>
      <c r="AH163" s="29">
        <f t="shared" si="124"/>
        <v>-5.8200000000000002E-2</v>
      </c>
      <c r="AI163" s="29"/>
      <c r="AJ163" s="29"/>
      <c r="AK163" s="29"/>
      <c r="AL163" s="16"/>
      <c r="AN163" s="42">
        <f t="shared" si="111"/>
        <v>-24.516811967634659</v>
      </c>
      <c r="AO163" s="20">
        <f t="shared" si="117"/>
        <v>-26.602741131710332</v>
      </c>
      <c r="AP163" s="20">
        <f t="shared" si="118"/>
        <v>-26.516811967634659</v>
      </c>
      <c r="AQ163" s="32">
        <f t="shared" si="123"/>
        <v>-40.56</v>
      </c>
      <c r="AR163" s="32">
        <f t="shared" si="135"/>
        <v>-40.813333333333333</v>
      </c>
      <c r="AS163" s="32">
        <f t="shared" si="141"/>
        <v>-40.772222222222226</v>
      </c>
      <c r="AT163" s="20">
        <f t="shared" si="137"/>
        <v>4.1111111111106879E-2</v>
      </c>
      <c r="AU163" s="64">
        <f t="shared" si="142"/>
        <v>-0.21222222222222342</v>
      </c>
      <c r="AV163" s="21"/>
      <c r="AW163" s="29">
        <f t="shared" si="108"/>
        <v>0.97297717475226364</v>
      </c>
      <c r="AX163" s="68">
        <f t="shared" si="125"/>
        <v>0.1145</v>
      </c>
      <c r="AY163" s="29"/>
      <c r="AZ163" s="29"/>
      <c r="BA163" s="16"/>
      <c r="BC163" s="20">
        <f t="shared" si="119"/>
        <v>-31.758490995129851</v>
      </c>
      <c r="BD163" s="20">
        <f t="shared" si="120"/>
        <v>-31.500703502902841</v>
      </c>
      <c r="BE163" s="32">
        <f t="shared" si="122"/>
        <v>-41.379999999999995</v>
      </c>
      <c r="BF163" s="32">
        <f t="shared" si="136"/>
        <v>-40.722499999999997</v>
      </c>
      <c r="BG163" s="32">
        <f t="shared" si="143"/>
        <v>-41.078611111111108</v>
      </c>
      <c r="BH163" s="32">
        <f t="shared" si="144"/>
        <v>0.65749999999999886</v>
      </c>
      <c r="BI163" s="64">
        <f t="shared" si="145"/>
        <v>0.30138888888888715</v>
      </c>
      <c r="BJ163" s="21"/>
      <c r="BK163" s="29">
        <f t="shared" si="109"/>
        <v>0.32501834847463601</v>
      </c>
      <c r="BL163" s="29">
        <f t="shared" si="126"/>
        <v>-0.4</v>
      </c>
      <c r="BM163" s="29"/>
      <c r="BN163" s="29"/>
      <c r="BO163" s="16"/>
    </row>
    <row r="164" spans="1:67" ht="12.75">
      <c r="A164" s="5">
        <v>55810.6</v>
      </c>
      <c r="B164" s="8">
        <f t="shared" si="110"/>
        <v>-55.860599999999998</v>
      </c>
      <c r="C164" s="8">
        <f t="shared" si="112"/>
        <v>0.21359999999999957</v>
      </c>
      <c r="D164" s="2">
        <v>-38.53</v>
      </c>
      <c r="G164" s="20">
        <f t="shared" si="113"/>
        <v>-5.387785284173189</v>
      </c>
      <c r="H164" s="34">
        <f t="shared" si="114"/>
        <v>-5.3782375992758933</v>
      </c>
      <c r="I164" s="32">
        <f t="shared" si="104"/>
        <v>-35.1</v>
      </c>
      <c r="J164" s="32">
        <f t="shared" si="130"/>
        <v>-34.911666666666662</v>
      </c>
      <c r="K164" s="32">
        <f t="shared" si="131"/>
        <v>-35.06055555555556</v>
      </c>
      <c r="L164" s="32">
        <f t="shared" si="132"/>
        <v>0.18833333333333968</v>
      </c>
      <c r="M164" s="64">
        <f t="shared" si="133"/>
        <v>3.9444444444441729E-2</v>
      </c>
      <c r="N164" s="21"/>
      <c r="O164" s="29">
        <f t="shared" si="128"/>
        <v>-0.15061654874491928</v>
      </c>
      <c r="P164" s="29">
        <f t="shared" si="127"/>
        <v>-1.5699999999999999E-2</v>
      </c>
      <c r="Q164" s="29">
        <f t="shared" si="105"/>
        <v>0.75645193902014529</v>
      </c>
      <c r="R164" s="29">
        <f t="shared" si="129"/>
        <v>1.95E-2</v>
      </c>
      <c r="S164" s="44"/>
      <c r="T164" s="60"/>
      <c r="U164" s="37"/>
      <c r="V164" s="16"/>
      <c r="X164" s="42">
        <f t="shared" si="106"/>
        <v>-1.1440793798276783</v>
      </c>
      <c r="Y164" s="20">
        <f t="shared" si="115"/>
        <v>-3.1727224345195673</v>
      </c>
      <c r="Z164" s="34">
        <f t="shared" si="116"/>
        <v>-3.1440793798276783</v>
      </c>
      <c r="AA164" s="32">
        <f t="shared" si="121"/>
        <v>-34.747999999999998</v>
      </c>
      <c r="AB164" s="32">
        <f t="shared" si="134"/>
        <v>-34.656666666666673</v>
      </c>
      <c r="AC164" s="32">
        <f t="shared" si="138"/>
        <v>-34.6317037037037</v>
      </c>
      <c r="AD164" s="32">
        <f t="shared" si="139"/>
        <v>9.1333333333324163E-2</v>
      </c>
      <c r="AE164" s="63">
        <f t="shared" si="140"/>
        <v>0.1162962962962979</v>
      </c>
      <c r="AF164" s="21"/>
      <c r="AG164" s="29">
        <f t="shared" si="107"/>
        <v>0.75883777702541588</v>
      </c>
      <c r="AH164" s="29">
        <f t="shared" si="124"/>
        <v>-5.8200000000000002E-2</v>
      </c>
      <c r="AI164" s="29"/>
      <c r="AJ164" s="29"/>
      <c r="AK164" s="29"/>
      <c r="AL164" s="16"/>
      <c r="AN164" s="42">
        <f t="shared" si="111"/>
        <v>-24.344953639483322</v>
      </c>
      <c r="AO164" s="20">
        <f t="shared" si="117"/>
        <v>-26.430882803558994</v>
      </c>
      <c r="AP164" s="20">
        <f t="shared" si="118"/>
        <v>-26.344953639483322</v>
      </c>
      <c r="AQ164" s="32">
        <f t="shared" si="123"/>
        <v>-40.869999999999997</v>
      </c>
      <c r="AR164" s="32">
        <f t="shared" si="135"/>
        <v>-40.625</v>
      </c>
      <c r="AS164" s="32">
        <f t="shared" si="141"/>
        <v>-40.931111111111115</v>
      </c>
      <c r="AT164" s="20">
        <f t="shared" si="137"/>
        <v>-0.30611111111111455</v>
      </c>
      <c r="AU164" s="64">
        <f t="shared" si="142"/>
        <v>-6.1111111111117111E-2</v>
      </c>
      <c r="AV164" s="21"/>
      <c r="AW164" s="29">
        <f t="shared" si="108"/>
        <v>0.89376426254106844</v>
      </c>
      <c r="AX164" s="68">
        <f t="shared" si="125"/>
        <v>0.1145</v>
      </c>
      <c r="AY164" s="29"/>
      <c r="AZ164" s="29"/>
      <c r="BA164" s="16"/>
      <c r="BC164" s="20">
        <f t="shared" si="119"/>
        <v>-31.242916010675835</v>
      </c>
      <c r="BD164" s="20">
        <f t="shared" si="120"/>
        <v>-30.985128518448825</v>
      </c>
      <c r="BE164" s="32">
        <f t="shared" si="122"/>
        <v>-42.047499999999999</v>
      </c>
      <c r="BF164" s="32">
        <f t="shared" si="136"/>
        <v>-41.600833333333334</v>
      </c>
      <c r="BG164" s="32">
        <f t="shared" si="143"/>
        <v>-41.015222222222214</v>
      </c>
      <c r="BH164" s="32">
        <f t="shared" si="144"/>
        <v>0.44666666666666544</v>
      </c>
      <c r="BI164" s="64">
        <f t="shared" si="145"/>
        <v>1.0322777777777858</v>
      </c>
      <c r="BJ164" s="21"/>
      <c r="BK164" s="29">
        <f t="shared" si="109"/>
        <v>0.85686769827013853</v>
      </c>
      <c r="BL164" s="29">
        <f t="shared" si="126"/>
        <v>-0.4</v>
      </c>
      <c r="BM164" s="29"/>
      <c r="BN164" s="29"/>
      <c r="BO164" s="16"/>
    </row>
    <row r="165" spans="1:67" ht="12.75">
      <c r="A165" s="5">
        <v>55597</v>
      </c>
      <c r="B165" s="8">
        <f t="shared" si="110"/>
        <v>-55.646999999999998</v>
      </c>
      <c r="C165" s="8">
        <f t="shared" si="112"/>
        <v>0.21359999999999957</v>
      </c>
      <c r="D165" s="2">
        <v>-38.6</v>
      </c>
      <c r="G165" s="20">
        <f t="shared" si="113"/>
        <v>-5.3686899143785958</v>
      </c>
      <c r="H165" s="34">
        <f t="shared" si="114"/>
        <v>-5.3591422294813</v>
      </c>
      <c r="I165" s="32">
        <f t="shared" si="104"/>
        <v>-34.880000000000003</v>
      </c>
      <c r="J165" s="32">
        <f t="shared" si="130"/>
        <v>-35.053333333333335</v>
      </c>
      <c r="K165" s="32">
        <f t="shared" si="131"/>
        <v>-35.00555555555556</v>
      </c>
      <c r="L165" s="32">
        <f t="shared" si="132"/>
        <v>-0.17333333333333201</v>
      </c>
      <c r="M165" s="64">
        <f t="shared" si="133"/>
        <v>-0.12555555555555742</v>
      </c>
      <c r="N165" s="21"/>
      <c r="O165" s="29">
        <f t="shared" si="128"/>
        <v>0.93145428495306393</v>
      </c>
      <c r="P165" s="29">
        <f t="shared" si="127"/>
        <v>-1.5699999999999999E-2</v>
      </c>
      <c r="Q165" s="29">
        <f t="shared" si="105"/>
        <v>0.15906102945074488</v>
      </c>
      <c r="R165" s="29">
        <f t="shared" si="129"/>
        <v>1.95E-2</v>
      </c>
      <c r="S165" s="44"/>
      <c r="T165" s="60"/>
      <c r="U165" s="37"/>
      <c r="V165" s="16"/>
      <c r="X165" s="42">
        <f t="shared" si="106"/>
        <v>-1.0867932704438985</v>
      </c>
      <c r="Y165" s="20">
        <f t="shared" si="115"/>
        <v>-3.1154363251357875</v>
      </c>
      <c r="Z165" s="34">
        <f t="shared" si="116"/>
        <v>-3.0867932704438985</v>
      </c>
      <c r="AA165" s="32">
        <f t="shared" si="121"/>
        <v>-34.832000000000008</v>
      </c>
      <c r="AB165" s="32">
        <f t="shared" si="134"/>
        <v>-34.87466666666667</v>
      </c>
      <c r="AC165" s="32">
        <f t="shared" si="138"/>
        <v>-34.650481481481478</v>
      </c>
      <c r="AD165" s="32">
        <f t="shared" si="139"/>
        <v>-4.2666666666661968E-2</v>
      </c>
      <c r="AE165" s="63">
        <f t="shared" si="140"/>
        <v>0.18151851851852996</v>
      </c>
      <c r="AF165" s="21"/>
      <c r="AG165" s="29">
        <f t="shared" si="107"/>
        <v>0.9999379743099166</v>
      </c>
      <c r="AH165" s="29">
        <f t="shared" si="124"/>
        <v>-5.8200000000000002E-2</v>
      </c>
      <c r="AI165" s="29"/>
      <c r="AJ165" s="29"/>
      <c r="AK165" s="29"/>
      <c r="AL165" s="16"/>
      <c r="AN165" s="42">
        <f t="shared" si="111"/>
        <v>-24.173095311331984</v>
      </c>
      <c r="AO165" s="20">
        <f t="shared" si="117"/>
        <v>-26.259024475407656</v>
      </c>
      <c r="AP165" s="20">
        <f t="shared" si="118"/>
        <v>-26.173095311331984</v>
      </c>
      <c r="AQ165" s="32">
        <f t="shared" si="123"/>
        <v>-40.445</v>
      </c>
      <c r="AR165" s="32">
        <f t="shared" si="135"/>
        <v>-40.961666666666666</v>
      </c>
      <c r="AS165" s="32">
        <f t="shared" si="141"/>
        <v>-40.931111111111107</v>
      </c>
      <c r="AT165" s="20">
        <f t="shared" si="137"/>
        <v>3.0555555555558556E-2</v>
      </c>
      <c r="AU165" s="64">
        <f t="shared" si="142"/>
        <v>-0.48611111111110716</v>
      </c>
      <c r="AV165" s="21"/>
      <c r="AW165" s="29">
        <f t="shared" si="108"/>
        <v>0.39634911880358076</v>
      </c>
      <c r="AX165" s="68">
        <f t="shared" si="125"/>
        <v>0.1145</v>
      </c>
      <c r="AY165" s="29"/>
      <c r="AZ165" s="29"/>
      <c r="BA165" s="16"/>
      <c r="BC165" s="20">
        <f t="shared" si="119"/>
        <v>-30.727341026221819</v>
      </c>
      <c r="BD165" s="20">
        <f t="shared" si="120"/>
        <v>-30.469553533994809</v>
      </c>
      <c r="BE165" s="32">
        <f t="shared" si="122"/>
        <v>-41.375</v>
      </c>
      <c r="BF165" s="32">
        <f t="shared" si="136"/>
        <v>-41.944166666666668</v>
      </c>
      <c r="BG165" s="32">
        <f t="shared" si="143"/>
        <v>-41.015777777777778</v>
      </c>
      <c r="BH165" s="32">
        <f t="shared" si="144"/>
        <v>-0.56916666666666771</v>
      </c>
      <c r="BI165" s="64">
        <f t="shared" si="145"/>
        <v>0.35922222222222189</v>
      </c>
      <c r="BJ165" s="21"/>
      <c r="BK165" s="29">
        <f t="shared" si="109"/>
        <v>0.98777912902134346</v>
      </c>
      <c r="BL165" s="29">
        <f t="shared" si="126"/>
        <v>-0.4</v>
      </c>
      <c r="BM165" s="29"/>
      <c r="BN165" s="29"/>
      <c r="BO165" s="16"/>
    </row>
    <row r="166" spans="1:67" ht="12.75">
      <c r="A166" s="5">
        <v>55343.8</v>
      </c>
      <c r="B166" s="8">
        <f t="shared" si="110"/>
        <v>-55.393800000000006</v>
      </c>
      <c r="C166" s="8">
        <f t="shared" si="112"/>
        <v>0.25319999999999254</v>
      </c>
      <c r="D166" s="2">
        <v>-38.85</v>
      </c>
      <c r="G166" s="20">
        <f t="shared" si="113"/>
        <v>-5.3495945445840025</v>
      </c>
      <c r="H166" s="34">
        <f t="shared" si="114"/>
        <v>-5.3400468596867068</v>
      </c>
      <c r="I166" s="32">
        <f t="shared" si="104"/>
        <v>-35.18</v>
      </c>
      <c r="J166" s="32">
        <f t="shared" si="130"/>
        <v>-34.993333333333332</v>
      </c>
      <c r="K166" s="32">
        <f t="shared" si="131"/>
        <v>-34.902222222222221</v>
      </c>
      <c r="L166" s="32">
        <f t="shared" si="132"/>
        <v>0.18666666666666742</v>
      </c>
      <c r="M166" s="64">
        <f t="shared" si="133"/>
        <v>0.27777777777777857</v>
      </c>
      <c r="N166" s="21"/>
      <c r="O166" s="29">
        <f t="shared" si="128"/>
        <v>-0.78083773620825536</v>
      </c>
      <c r="P166" s="29">
        <f t="shared" si="127"/>
        <v>-1.5699999999999999E-2</v>
      </c>
      <c r="Q166" s="29">
        <f t="shared" si="105"/>
        <v>-0.51275630356509361</v>
      </c>
      <c r="R166" s="29">
        <f t="shared" si="129"/>
        <v>1.95E-2</v>
      </c>
      <c r="S166" s="44"/>
      <c r="T166" s="60"/>
      <c r="U166" s="37"/>
      <c r="V166" s="16"/>
      <c r="X166" s="42">
        <f t="shared" si="106"/>
        <v>-1.0295071610601187</v>
      </c>
      <c r="Y166" s="20">
        <f t="shared" si="115"/>
        <v>-3.0581502157520077</v>
      </c>
      <c r="Z166" s="34">
        <f t="shared" si="116"/>
        <v>-3.0295071610601187</v>
      </c>
      <c r="AA166" s="32">
        <f t="shared" si="121"/>
        <v>-35.043999999999997</v>
      </c>
      <c r="AB166" s="32">
        <f t="shared" si="134"/>
        <v>-34.821444444444445</v>
      </c>
      <c r="AC166" s="32">
        <f t="shared" si="138"/>
        <v>-34.729370370370376</v>
      </c>
      <c r="AD166" s="32">
        <f t="shared" si="139"/>
        <v>0.22255555555555162</v>
      </c>
      <c r="AE166" s="63">
        <f t="shared" si="140"/>
        <v>0.31462962962962138</v>
      </c>
      <c r="AF166" s="21"/>
      <c r="AG166" s="29">
        <f t="shared" si="107"/>
        <v>0.77315608034209882</v>
      </c>
      <c r="AH166" s="29">
        <f t="shared" si="124"/>
        <v>-5.8200000000000002E-2</v>
      </c>
      <c r="AI166" s="29"/>
      <c r="AJ166" s="29"/>
      <c r="AK166" s="29"/>
      <c r="AL166" s="16"/>
      <c r="AN166" s="42">
        <f t="shared" si="111"/>
        <v>-24.001236983180647</v>
      </c>
      <c r="AO166" s="20">
        <f t="shared" si="117"/>
        <v>-26.087166147256319</v>
      </c>
      <c r="AP166" s="20">
        <f t="shared" si="118"/>
        <v>-26.001236983180647</v>
      </c>
      <c r="AQ166" s="32">
        <f t="shared" si="123"/>
        <v>-41.57</v>
      </c>
      <c r="AR166" s="32">
        <f t="shared" si="135"/>
        <v>-40.875</v>
      </c>
      <c r="AS166" s="32">
        <f t="shared" si="141"/>
        <v>-40.99</v>
      </c>
      <c r="AT166" s="20">
        <f t="shared" si="137"/>
        <v>-0.11500000000000199</v>
      </c>
      <c r="AU166" s="64">
        <f t="shared" si="142"/>
        <v>0.57999999999999829</v>
      </c>
      <c r="AV166" s="21"/>
      <c r="AW166" s="29">
        <f t="shared" si="108"/>
        <v>-0.28652218255190104</v>
      </c>
      <c r="AX166" s="68">
        <f t="shared" si="125"/>
        <v>0.1145</v>
      </c>
      <c r="AY166" s="29"/>
      <c r="AZ166" s="29"/>
      <c r="BA166" s="16"/>
      <c r="BC166" s="20">
        <f t="shared" si="119"/>
        <v>-30.211766041767802</v>
      </c>
      <c r="BD166" s="20">
        <f t="shared" si="120"/>
        <v>-29.953978549540793</v>
      </c>
      <c r="BE166" s="32">
        <f t="shared" si="122"/>
        <v>-42.41</v>
      </c>
      <c r="BF166" s="32">
        <f t="shared" si="136"/>
        <v>-41.856666666666662</v>
      </c>
      <c r="BG166" s="32">
        <f t="shared" si="143"/>
        <v>-40.752722222222218</v>
      </c>
      <c r="BH166" s="32">
        <f t="shared" si="144"/>
        <v>0.55333333333333456</v>
      </c>
      <c r="BI166" s="64">
        <f t="shared" si="145"/>
        <v>1.6572777777777787</v>
      </c>
      <c r="BJ166" s="21"/>
      <c r="BK166" s="29">
        <f t="shared" si="109"/>
        <v>0.65649772736127465</v>
      </c>
      <c r="BL166" s="29">
        <f t="shared" si="126"/>
        <v>-0.4</v>
      </c>
      <c r="BM166" s="29"/>
      <c r="BN166" s="29"/>
      <c r="BO166" s="16"/>
    </row>
    <row r="167" spans="1:67" ht="12.75">
      <c r="A167" s="5">
        <v>55090.5</v>
      </c>
      <c r="B167" s="8">
        <f t="shared" si="110"/>
        <v>-55.140500000000003</v>
      </c>
      <c r="C167" s="8">
        <f t="shared" si="112"/>
        <v>0.25330000000000297</v>
      </c>
      <c r="D167" s="2">
        <v>-39.159999999999997</v>
      </c>
      <c r="G167" s="20">
        <f t="shared" si="113"/>
        <v>-5.3304991747894093</v>
      </c>
      <c r="H167" s="34">
        <f t="shared" si="114"/>
        <v>-5.3209514898921135</v>
      </c>
      <c r="I167" s="32">
        <f t="shared" si="104"/>
        <v>-34.92</v>
      </c>
      <c r="J167" s="32">
        <f t="shared" si="130"/>
        <v>-34.9</v>
      </c>
      <c r="K167" s="32">
        <f t="shared" si="131"/>
        <v>-34.764444444444443</v>
      </c>
      <c r="L167" s="32">
        <f t="shared" si="132"/>
        <v>2.0000000000003126E-2</v>
      </c>
      <c r="M167" s="64">
        <f t="shared" si="133"/>
        <v>0.15555555555555856</v>
      </c>
      <c r="N167" s="21"/>
      <c r="O167" s="29">
        <f t="shared" si="128"/>
        <v>-0.15061654874482822</v>
      </c>
      <c r="P167" s="29">
        <f t="shared" si="127"/>
        <v>-1.5699999999999999E-2</v>
      </c>
      <c r="Q167" s="29">
        <f t="shared" si="105"/>
        <v>-0.94464926349127154</v>
      </c>
      <c r="R167" s="29">
        <f t="shared" si="129"/>
        <v>1.95E-2</v>
      </c>
      <c r="S167" s="44"/>
      <c r="T167" s="60"/>
      <c r="U167" s="37"/>
      <c r="V167" s="16"/>
      <c r="X167" s="42">
        <f t="shared" si="106"/>
        <v>-0.97222105167633899</v>
      </c>
      <c r="Y167" s="20">
        <f t="shared" si="115"/>
        <v>-3.000864106368228</v>
      </c>
      <c r="Z167" s="34">
        <f t="shared" si="116"/>
        <v>-2.972221051676339</v>
      </c>
      <c r="AA167" s="32">
        <f t="shared" si="121"/>
        <v>-34.588333333333331</v>
      </c>
      <c r="AB167" s="32">
        <f t="shared" si="134"/>
        <v>-34.777444444444441</v>
      </c>
      <c r="AC167" s="32">
        <f t="shared" si="138"/>
        <v>-34.731999999999999</v>
      </c>
      <c r="AD167" s="32">
        <f t="shared" si="139"/>
        <v>-0.18911111111111012</v>
      </c>
      <c r="AE167" s="63">
        <f t="shared" si="140"/>
        <v>-0.14366666666666816</v>
      </c>
      <c r="AF167" s="21"/>
      <c r="AG167" s="29">
        <f t="shared" si="107"/>
        <v>0.18460586370951387</v>
      </c>
      <c r="AH167" s="29">
        <f t="shared" si="124"/>
        <v>-5.8200000000000002E-2</v>
      </c>
      <c r="AI167" s="29"/>
      <c r="AJ167" s="29"/>
      <c r="AK167" s="29"/>
      <c r="AL167" s="16"/>
      <c r="AN167" s="42">
        <f t="shared" si="111"/>
        <v>-23.829378655029309</v>
      </c>
      <c r="AO167" s="20">
        <f t="shared" si="117"/>
        <v>-25.915307819104981</v>
      </c>
      <c r="AP167" s="20">
        <f t="shared" si="118"/>
        <v>-25.829378655029309</v>
      </c>
      <c r="AQ167" s="32">
        <f t="shared" si="123"/>
        <v>-40.61</v>
      </c>
      <c r="AR167" s="32">
        <f t="shared" si="135"/>
        <v>-41.384999999999998</v>
      </c>
      <c r="AS167" s="32">
        <f t="shared" si="141"/>
        <v>-40.995555555555562</v>
      </c>
      <c r="AT167" s="20">
        <f t="shared" si="137"/>
        <v>0.38944444444443604</v>
      </c>
      <c r="AU167" s="64">
        <f t="shared" si="142"/>
        <v>-0.38555555555556253</v>
      </c>
      <c r="AV167" s="21"/>
      <c r="AW167" s="29">
        <f t="shared" si="108"/>
        <v>-0.83532657035198365</v>
      </c>
      <c r="AX167" s="68">
        <f t="shared" si="125"/>
        <v>0.1145</v>
      </c>
      <c r="AY167" s="29"/>
      <c r="AZ167" s="29"/>
      <c r="BA167" s="16"/>
      <c r="BC167" s="20">
        <f t="shared" si="119"/>
        <v>-29.696191057313786</v>
      </c>
      <c r="BD167" s="20">
        <f t="shared" si="120"/>
        <v>-29.438403565086777</v>
      </c>
      <c r="BE167" s="32">
        <f t="shared" si="122"/>
        <v>-41.784999999999997</v>
      </c>
      <c r="BF167" s="32">
        <f t="shared" si="136"/>
        <v>-41.045666666666669</v>
      </c>
      <c r="BG167" s="32">
        <f t="shared" si="143"/>
        <v>-40.914111111111112</v>
      </c>
      <c r="BH167" s="32">
        <f t="shared" si="144"/>
        <v>0.7393333333333274</v>
      </c>
      <c r="BI167" s="64">
        <f t="shared" si="145"/>
        <v>0.87088888888888505</v>
      </c>
      <c r="BJ167" s="21"/>
      <c r="BK167" s="29">
        <f t="shared" si="109"/>
        <v>1.8033742909334734E-2</v>
      </c>
      <c r="BL167" s="29">
        <f t="shared" si="126"/>
        <v>-0.4</v>
      </c>
      <c r="BM167" s="29"/>
      <c r="BN167" s="29"/>
      <c r="BO167" s="16"/>
    </row>
    <row r="168" spans="1:67" ht="12.75">
      <c r="A168" s="5">
        <v>54837.3</v>
      </c>
      <c r="B168" s="8">
        <f t="shared" si="110"/>
        <v>-54.887300000000003</v>
      </c>
      <c r="C168" s="8">
        <f t="shared" si="112"/>
        <v>0.25319999999999965</v>
      </c>
      <c r="D168" s="2">
        <v>-38.630000000000003</v>
      </c>
      <c r="G168" s="20">
        <f t="shared" si="113"/>
        <v>-5.311403804994816</v>
      </c>
      <c r="H168" s="34">
        <f t="shared" si="114"/>
        <v>-5.3018561200975203</v>
      </c>
      <c r="I168" s="32">
        <f t="shared" si="104"/>
        <v>-34.6</v>
      </c>
      <c r="J168" s="32">
        <f t="shared" si="130"/>
        <v>-34.765000000000008</v>
      </c>
      <c r="K168" s="32">
        <f t="shared" si="131"/>
        <v>-34.698888888888888</v>
      </c>
      <c r="L168" s="32">
        <f t="shared" si="132"/>
        <v>-0.16500000000000625</v>
      </c>
      <c r="M168" s="64">
        <f t="shared" si="133"/>
        <v>-9.8888888888886584E-2</v>
      </c>
      <c r="N168" s="21"/>
      <c r="O168" s="29">
        <f t="shared" si="128"/>
        <v>0.93145428495303051</v>
      </c>
      <c r="P168" s="29">
        <f t="shared" si="127"/>
        <v>-1.5699999999999999E-2</v>
      </c>
      <c r="Q168" s="29">
        <f t="shared" si="105"/>
        <v>-0.93453033442274802</v>
      </c>
      <c r="R168" s="29">
        <f t="shared" si="129"/>
        <v>1.95E-2</v>
      </c>
      <c r="S168" s="44"/>
      <c r="T168" s="60"/>
      <c r="U168" s="37"/>
      <c r="V168" s="16"/>
      <c r="X168" s="42">
        <f t="shared" si="106"/>
        <v>-0.91493494229255923</v>
      </c>
      <c r="Y168" s="20">
        <f t="shared" si="115"/>
        <v>-2.9435779969844482</v>
      </c>
      <c r="Z168" s="34">
        <f t="shared" si="116"/>
        <v>-2.9149349422925592</v>
      </c>
      <c r="AA168" s="32">
        <f t="shared" si="121"/>
        <v>-34.700000000000003</v>
      </c>
      <c r="AB168" s="32">
        <f t="shared" si="134"/>
        <v>-34.664111111111112</v>
      </c>
      <c r="AC168" s="32">
        <f t="shared" si="138"/>
        <v>-34.798444444444442</v>
      </c>
      <c r="AD168" s="32">
        <f t="shared" si="139"/>
        <v>3.5888888888891302E-2</v>
      </c>
      <c r="AE168" s="63">
        <f t="shared" si="140"/>
        <v>-9.8444444444439227E-2</v>
      </c>
      <c r="AF168" s="21"/>
      <c r="AG168" s="29">
        <f t="shared" si="107"/>
        <v>-0.49032348821839356</v>
      </c>
      <c r="AH168" s="29">
        <f t="shared" si="124"/>
        <v>-5.8200000000000002E-2</v>
      </c>
      <c r="AI168" s="29"/>
      <c r="AJ168" s="29"/>
      <c r="AK168" s="29"/>
      <c r="AL168" s="16"/>
      <c r="AN168" s="42">
        <f t="shared" si="111"/>
        <v>-23.657520326877972</v>
      </c>
      <c r="AO168" s="20">
        <f t="shared" si="117"/>
        <v>-25.743449490953644</v>
      </c>
      <c r="AP168" s="20">
        <f t="shared" si="118"/>
        <v>-25.657520326877972</v>
      </c>
      <c r="AQ168" s="32">
        <f t="shared" si="123"/>
        <v>-41.975000000000001</v>
      </c>
      <c r="AR168" s="32">
        <f t="shared" si="135"/>
        <v>-41.198333333333331</v>
      </c>
      <c r="AS168" s="32">
        <f t="shared" si="141"/>
        <v>-41.001666666666665</v>
      </c>
      <c r="AT168" s="20">
        <f t="shared" si="137"/>
        <v>0.19666666666666544</v>
      </c>
      <c r="AU168" s="64">
        <f t="shared" si="142"/>
        <v>0.97333333333333627</v>
      </c>
      <c r="AV168" s="21"/>
      <c r="AW168" s="29">
        <f t="shared" si="108"/>
        <v>-0.99327237226365572</v>
      </c>
      <c r="AX168" s="68">
        <f t="shared" si="125"/>
        <v>0.1145</v>
      </c>
      <c r="AY168" s="29"/>
      <c r="AZ168" s="29"/>
      <c r="BA168" s="16"/>
      <c r="BC168" s="20">
        <f t="shared" si="119"/>
        <v>-29.18061607285977</v>
      </c>
      <c r="BD168" s="20">
        <f t="shared" si="120"/>
        <v>-28.922828580632761</v>
      </c>
      <c r="BE168" s="32">
        <f t="shared" si="122"/>
        <v>-38.942</v>
      </c>
      <c r="BF168" s="32">
        <f t="shared" si="136"/>
        <v>-40.645666666666664</v>
      </c>
      <c r="BG168" s="32">
        <f t="shared" si="143"/>
        <v>-40.835222222222221</v>
      </c>
      <c r="BH168" s="32">
        <f t="shared" si="144"/>
        <v>-1.7036666666666633</v>
      </c>
      <c r="BI168" s="64">
        <f t="shared" si="145"/>
        <v>-1.8932222222222208</v>
      </c>
      <c r="BJ168" s="21"/>
      <c r="BK168" s="29">
        <f t="shared" si="109"/>
        <v>-0.62886843027260497</v>
      </c>
      <c r="BL168" s="29">
        <f t="shared" si="126"/>
        <v>-0.4</v>
      </c>
      <c r="BM168" s="29"/>
      <c r="BN168" s="29"/>
      <c r="BO168" s="16"/>
    </row>
    <row r="169" spans="1:67" ht="12.75">
      <c r="A169" s="5">
        <v>54584</v>
      </c>
      <c r="B169" s="8">
        <f t="shared" si="110"/>
        <v>-54.634</v>
      </c>
      <c r="C169" s="8">
        <f t="shared" si="112"/>
        <v>0.25330000000000297</v>
      </c>
      <c r="D169" s="2">
        <v>-39.119999999999997</v>
      </c>
      <c r="G169" s="20">
        <f t="shared" si="113"/>
        <v>-5.2923084352002228</v>
      </c>
      <c r="H169" s="34">
        <f t="shared" si="114"/>
        <v>-5.282760750302927</v>
      </c>
      <c r="I169" s="32">
        <f t="shared" si="104"/>
        <v>-34.775000000000006</v>
      </c>
      <c r="J169" s="32">
        <f t="shared" si="130"/>
        <v>-34.62833333333333</v>
      </c>
      <c r="K169" s="32">
        <f t="shared" si="131"/>
        <v>-34.663333333333334</v>
      </c>
      <c r="L169" s="32">
        <f t="shared" si="132"/>
        <v>0.14666666666667538</v>
      </c>
      <c r="M169" s="64">
        <f t="shared" si="133"/>
        <v>0.11166666666667169</v>
      </c>
      <c r="N169" s="21"/>
      <c r="O169" s="29">
        <f t="shared" si="128"/>
        <v>-0.78083773620824193</v>
      </c>
      <c r="P169" s="29">
        <f t="shared" si="127"/>
        <v>-1.5699999999999999E-2</v>
      </c>
      <c r="Q169" s="29">
        <f t="shared" si="105"/>
        <v>-0.4871342757300543</v>
      </c>
      <c r="R169" s="29">
        <f t="shared" si="129"/>
        <v>1.95E-2</v>
      </c>
      <c r="S169" s="44"/>
      <c r="T169" s="60"/>
      <c r="U169" s="37"/>
      <c r="V169" s="16"/>
      <c r="X169" s="42">
        <f t="shared" si="106"/>
        <v>-0.85764883290877947</v>
      </c>
      <c r="Y169" s="20">
        <f t="shared" si="115"/>
        <v>-2.8862918876006685</v>
      </c>
      <c r="Z169" s="34">
        <f t="shared" si="116"/>
        <v>-2.8576488329087795</v>
      </c>
      <c r="AA169" s="32">
        <f t="shared" si="121"/>
        <v>-34.704000000000001</v>
      </c>
      <c r="AB169" s="32">
        <f t="shared" si="134"/>
        <v>-34.797999999999995</v>
      </c>
      <c r="AC169" s="32">
        <f t="shared" si="138"/>
        <v>-34.802888888888887</v>
      </c>
      <c r="AD169" s="32">
        <f t="shared" si="139"/>
        <v>-9.3999999999994088E-2</v>
      </c>
      <c r="AE169" s="63">
        <f t="shared" si="140"/>
        <v>-9.8888888888886584E-2</v>
      </c>
      <c r="AF169" s="21"/>
      <c r="AG169" s="29">
        <f t="shared" si="107"/>
        <v>-0.93582503067034506</v>
      </c>
      <c r="AH169" s="29">
        <f t="shared" si="124"/>
        <v>-5.8200000000000002E-2</v>
      </c>
      <c r="AI169" s="29"/>
      <c r="AJ169" s="29"/>
      <c r="AK169" s="29"/>
      <c r="AL169" s="16"/>
      <c r="AN169" s="42">
        <f t="shared" si="111"/>
        <v>-23.485661998726634</v>
      </c>
      <c r="AO169" s="20">
        <f t="shared" si="117"/>
        <v>-25.571591162802306</v>
      </c>
      <c r="AP169" s="20">
        <f t="shared" si="118"/>
        <v>-25.485661998726634</v>
      </c>
      <c r="AQ169" s="32">
        <f t="shared" si="123"/>
        <v>-41.01</v>
      </c>
      <c r="AR169" s="32">
        <f t="shared" si="135"/>
        <v>-41.281666666666666</v>
      </c>
      <c r="AS169" s="32">
        <f t="shared" si="141"/>
        <v>-41.138333333333335</v>
      </c>
      <c r="AT169" s="20">
        <f t="shared" si="137"/>
        <v>0.14333333333333087</v>
      </c>
      <c r="AU169" s="64">
        <f t="shared" si="142"/>
        <v>-0.12833333333333741</v>
      </c>
      <c r="AV169" s="21"/>
      <c r="AW169" s="29">
        <f t="shared" si="108"/>
        <v>-0.6864549922003742</v>
      </c>
      <c r="AX169" s="68">
        <f t="shared" si="125"/>
        <v>0.1145</v>
      </c>
      <c r="AY169" s="29"/>
      <c r="AZ169" s="29"/>
      <c r="BA169" s="16"/>
      <c r="BC169" s="20">
        <f t="shared" si="119"/>
        <v>-28.665041088405754</v>
      </c>
      <c r="BD169" s="20">
        <f t="shared" si="120"/>
        <v>-28.407253596178744</v>
      </c>
      <c r="BE169" s="32">
        <f t="shared" si="122"/>
        <v>-41.209999999999994</v>
      </c>
      <c r="BF169" s="32">
        <f t="shared" si="136"/>
        <v>-39.678999999999995</v>
      </c>
      <c r="BG169" s="32">
        <f t="shared" si="143"/>
        <v>-40.672166666666662</v>
      </c>
      <c r="BH169" s="32">
        <f t="shared" si="144"/>
        <v>1.5309999999999988</v>
      </c>
      <c r="BI169" s="64">
        <f t="shared" si="145"/>
        <v>0.53783333333333161</v>
      </c>
      <c r="BJ169" s="21"/>
      <c r="BK169" s="29">
        <f t="shared" si="109"/>
        <v>-0.9815160758359025</v>
      </c>
      <c r="BL169" s="29">
        <f t="shared" si="126"/>
        <v>-0.4</v>
      </c>
      <c r="BM169" s="29"/>
      <c r="BN169" s="29"/>
      <c r="BO169" s="16"/>
    </row>
    <row r="170" spans="1:67" ht="12.75">
      <c r="A170" s="5">
        <v>54330.8</v>
      </c>
      <c r="B170" s="8">
        <f t="shared" si="110"/>
        <v>-54.380800000000001</v>
      </c>
      <c r="C170" s="8">
        <f t="shared" si="112"/>
        <v>0.25319999999999965</v>
      </c>
      <c r="D170" s="2">
        <v>-40.17</v>
      </c>
      <c r="G170" s="20">
        <f t="shared" si="113"/>
        <v>-5.2732130654056295</v>
      </c>
      <c r="H170" s="34">
        <f t="shared" si="114"/>
        <v>-5.2636653805083338</v>
      </c>
      <c r="I170" s="32">
        <f t="shared" si="104"/>
        <v>-34.51</v>
      </c>
      <c r="J170" s="32">
        <f t="shared" si="130"/>
        <v>-34.481666666666662</v>
      </c>
      <c r="K170" s="32">
        <f t="shared" si="131"/>
        <v>-34.688888888888897</v>
      </c>
      <c r="L170" s="32">
        <f t="shared" si="132"/>
        <v>2.8333333333335986E-2</v>
      </c>
      <c r="M170" s="64">
        <f t="shared" si="133"/>
        <v>-0.17888888888889909</v>
      </c>
      <c r="N170" s="21"/>
      <c r="O170" s="29">
        <f t="shared" si="128"/>
        <v>-0.15061654874473712</v>
      </c>
      <c r="P170" s="29">
        <f t="shared" si="127"/>
        <v>-1.5699999999999999E-2</v>
      </c>
      <c r="Q170" s="29">
        <f t="shared" si="105"/>
        <v>0.18819732447110829</v>
      </c>
      <c r="R170" s="29">
        <f t="shared" si="129"/>
        <v>1.95E-2</v>
      </c>
      <c r="S170" s="44"/>
      <c r="T170" s="60"/>
      <c r="U170" s="37"/>
      <c r="V170" s="16"/>
      <c r="X170" s="42">
        <f t="shared" si="106"/>
        <v>-0.80036272352499971</v>
      </c>
      <c r="Y170" s="20">
        <f t="shared" si="115"/>
        <v>-2.8290057782168887</v>
      </c>
      <c r="Z170" s="34">
        <f t="shared" si="116"/>
        <v>-2.8003627235249997</v>
      </c>
      <c r="AA170" s="32">
        <f t="shared" si="121"/>
        <v>-34.989999999999995</v>
      </c>
      <c r="AB170" s="32">
        <f t="shared" si="134"/>
        <v>-34.761888888888883</v>
      </c>
      <c r="AC170" s="32">
        <f t="shared" si="138"/>
        <v>-34.781555555555549</v>
      </c>
      <c r="AD170" s="32">
        <f t="shared" si="139"/>
        <v>0.2281111111111116</v>
      </c>
      <c r="AE170" s="63">
        <f t="shared" si="140"/>
        <v>0.20844444444444576</v>
      </c>
      <c r="AF170" s="21"/>
      <c r="AG170" s="29">
        <f t="shared" si="107"/>
        <v>-0.94344364073493125</v>
      </c>
      <c r="AH170" s="29">
        <f t="shared" si="124"/>
        <v>-5.8200000000000002E-2</v>
      </c>
      <c r="AI170" s="29"/>
      <c r="AJ170" s="29"/>
      <c r="AK170" s="29"/>
      <c r="AL170" s="16"/>
      <c r="AN170" s="42">
        <f t="shared" si="111"/>
        <v>-23.313803670575297</v>
      </c>
      <c r="AO170" s="20">
        <f t="shared" si="117"/>
        <v>-25.399732834650969</v>
      </c>
      <c r="AP170" s="20">
        <f t="shared" si="118"/>
        <v>-25.313803670575297</v>
      </c>
      <c r="AQ170" s="32">
        <f t="shared" si="123"/>
        <v>-40.86</v>
      </c>
      <c r="AR170" s="32">
        <f t="shared" si="135"/>
        <v>-40.976666666666667</v>
      </c>
      <c r="AS170" s="32">
        <f t="shared" si="141"/>
        <v>-41.245000000000005</v>
      </c>
      <c r="AT170" s="20">
        <f t="shared" si="137"/>
        <v>-0.26833333333333798</v>
      </c>
      <c r="AU170" s="64">
        <f t="shared" si="142"/>
        <v>-0.38500000000000512</v>
      </c>
      <c r="AV170" s="21"/>
      <c r="AW170" s="29">
        <f t="shared" si="108"/>
        <v>-5.8437692189115292E-2</v>
      </c>
      <c r="AX170" s="68">
        <f t="shared" si="125"/>
        <v>0.1145</v>
      </c>
      <c r="AY170" s="29"/>
      <c r="AZ170" s="29"/>
      <c r="BA170" s="16"/>
      <c r="BC170" s="20">
        <f t="shared" si="119"/>
        <v>-28.149466103951738</v>
      </c>
      <c r="BD170" s="20">
        <f t="shared" si="120"/>
        <v>-27.891678611724728</v>
      </c>
      <c r="BE170" s="32">
        <f t="shared" si="122"/>
        <v>-38.884999999999998</v>
      </c>
      <c r="BF170" s="32">
        <f t="shared" si="136"/>
        <v>-40.095833333333331</v>
      </c>
      <c r="BG170" s="32">
        <f t="shared" si="143"/>
        <v>-40.689666666666668</v>
      </c>
      <c r="BH170" s="32">
        <f t="shared" si="144"/>
        <v>-1.2108333333333334</v>
      </c>
      <c r="BI170" s="64">
        <f t="shared" si="145"/>
        <v>-1.8046666666666695</v>
      </c>
      <c r="BJ170" s="21"/>
      <c r="BK170" s="29">
        <f t="shared" si="109"/>
        <v>-0.87490144117947322</v>
      </c>
      <c r="BL170" s="29">
        <f t="shared" si="126"/>
        <v>-0.4</v>
      </c>
      <c r="BM170" s="29"/>
      <c r="BN170" s="29"/>
      <c r="BO170" s="16"/>
    </row>
    <row r="171" spans="1:67" ht="12.75">
      <c r="A171" s="5">
        <v>54052.9</v>
      </c>
      <c r="B171" s="8">
        <f t="shared" si="110"/>
        <v>-54.102899999999998</v>
      </c>
      <c r="C171" s="8">
        <f t="shared" si="112"/>
        <v>0.27790000000000248</v>
      </c>
      <c r="D171" s="2">
        <v>-40.28</v>
      </c>
      <c r="G171" s="20">
        <f t="shared" si="113"/>
        <v>-5.2541176956110363</v>
      </c>
      <c r="H171" s="34">
        <f t="shared" si="114"/>
        <v>-5.2445700107137405</v>
      </c>
      <c r="I171" s="32">
        <f t="shared" si="104"/>
        <v>-34.159999999999997</v>
      </c>
      <c r="J171" s="32">
        <f t="shared" si="130"/>
        <v>-34.278333333333329</v>
      </c>
      <c r="K171" s="32">
        <f t="shared" si="131"/>
        <v>-34.589444444444439</v>
      </c>
      <c r="L171" s="32">
        <f t="shared" si="132"/>
        <v>-0.11833333333333229</v>
      </c>
      <c r="M171" s="64">
        <f t="shared" si="133"/>
        <v>-0.4294444444444423</v>
      </c>
      <c r="N171" s="21"/>
      <c r="O171" s="29">
        <f t="shared" si="128"/>
        <v>0.93145428495307969</v>
      </c>
      <c r="P171" s="29">
        <f t="shared" si="127"/>
        <v>-1.5699999999999999E-2</v>
      </c>
      <c r="Q171" s="29">
        <f t="shared" si="105"/>
        <v>0.77546930497200428</v>
      </c>
      <c r="R171" s="29">
        <f t="shared" si="129"/>
        <v>1.95E-2</v>
      </c>
      <c r="S171" s="44"/>
      <c r="T171" s="60"/>
      <c r="U171" s="37"/>
      <c r="V171" s="16"/>
      <c r="X171" s="42">
        <f t="shared" si="106"/>
        <v>-0.74307661414121995</v>
      </c>
      <c r="Y171" s="20">
        <f t="shared" si="115"/>
        <v>-2.7717196688331089</v>
      </c>
      <c r="Z171" s="34">
        <f t="shared" si="116"/>
        <v>-2.7430766141412199</v>
      </c>
      <c r="AA171" s="32">
        <f t="shared" si="121"/>
        <v>-34.591666666666661</v>
      </c>
      <c r="AB171" s="32">
        <f t="shared" si="134"/>
        <v>-34.856555555555552</v>
      </c>
      <c r="AC171" s="32">
        <f t="shared" si="138"/>
        <v>-34.767592592592592</v>
      </c>
      <c r="AD171" s="32">
        <f t="shared" si="139"/>
        <v>-0.26488888888889051</v>
      </c>
      <c r="AE171" s="63">
        <f t="shared" si="140"/>
        <v>-0.17592592592593093</v>
      </c>
      <c r="AF171" s="21"/>
      <c r="AG171" s="29">
        <f t="shared" si="107"/>
        <v>-0.50961448609151916</v>
      </c>
      <c r="AH171" s="29">
        <f t="shared" si="124"/>
        <v>-5.8200000000000002E-2</v>
      </c>
      <c r="AI171" s="29"/>
      <c r="AJ171" s="29"/>
      <c r="AK171" s="29"/>
      <c r="AL171" s="16"/>
      <c r="AN171" s="42">
        <f t="shared" si="111"/>
        <v>-23.141945342423959</v>
      </c>
      <c r="AO171" s="20">
        <f t="shared" si="117"/>
        <v>-25.227874506499631</v>
      </c>
      <c r="AP171" s="20">
        <f t="shared" si="118"/>
        <v>-25.141945342423959</v>
      </c>
      <c r="AQ171" s="32">
        <f t="shared" si="123"/>
        <v>-41.06</v>
      </c>
      <c r="AR171" s="32">
        <f t="shared" si="135"/>
        <v>-40.844999999999999</v>
      </c>
      <c r="AS171" s="32">
        <f t="shared" si="141"/>
        <v>-41.170555555555552</v>
      </c>
      <c r="AT171" s="20">
        <f t="shared" si="137"/>
        <v>-0.32555555555555316</v>
      </c>
      <c r="AU171" s="64">
        <f t="shared" si="142"/>
        <v>-0.11055555555554974</v>
      </c>
      <c r="AV171" s="21"/>
      <c r="AW171" s="29">
        <f t="shared" si="108"/>
        <v>0.59692325346003494</v>
      </c>
      <c r="AX171" s="68">
        <f t="shared" si="125"/>
        <v>0.1145</v>
      </c>
      <c r="AY171" s="29"/>
      <c r="AZ171" s="29"/>
      <c r="BA171" s="16"/>
      <c r="BC171" s="20">
        <f t="shared" si="119"/>
        <v>-27.633891119497722</v>
      </c>
      <c r="BD171" s="20">
        <f t="shared" si="120"/>
        <v>-27.376103627270712</v>
      </c>
      <c r="BE171" s="32">
        <f t="shared" si="122"/>
        <v>-40.192500000000003</v>
      </c>
      <c r="BF171" s="32">
        <f t="shared" si="136"/>
        <v>-39.915833333333332</v>
      </c>
      <c r="BG171" s="32">
        <f t="shared" si="143"/>
        <v>-40.530407407407409</v>
      </c>
      <c r="BH171" s="32">
        <f t="shared" si="144"/>
        <v>0.27666666666667084</v>
      </c>
      <c r="BI171" s="64">
        <f t="shared" si="145"/>
        <v>-0.33790740740740688</v>
      </c>
      <c r="BJ171" s="21"/>
      <c r="BK171" s="29">
        <f t="shared" si="109"/>
        <v>-0.35891069874874004</v>
      </c>
      <c r="BL171" s="29">
        <f t="shared" si="126"/>
        <v>-0.4</v>
      </c>
      <c r="BM171" s="29"/>
      <c r="BN171" s="29"/>
      <c r="BO171" s="16"/>
    </row>
    <row r="172" spans="1:67" ht="12.75">
      <c r="A172" s="5">
        <v>53775.1</v>
      </c>
      <c r="B172" s="8">
        <f t="shared" si="110"/>
        <v>-53.825099999999999</v>
      </c>
      <c r="C172" s="8">
        <f t="shared" si="112"/>
        <v>0.27779999999999916</v>
      </c>
      <c r="D172" s="2">
        <v>-39.32</v>
      </c>
      <c r="G172" s="20">
        <f t="shared" si="113"/>
        <v>-5.235022325816443</v>
      </c>
      <c r="H172" s="34">
        <f t="shared" si="114"/>
        <v>-5.2254746409191473</v>
      </c>
      <c r="I172" s="32">
        <f t="shared" si="104"/>
        <v>-34.165000000000006</v>
      </c>
      <c r="J172" s="32">
        <f t="shared" si="130"/>
        <v>-34.368333333333332</v>
      </c>
      <c r="K172" s="32">
        <f t="shared" si="131"/>
        <v>-34.568333333333335</v>
      </c>
      <c r="L172" s="32">
        <f t="shared" si="132"/>
        <v>-0.20333333333332604</v>
      </c>
      <c r="M172" s="64">
        <f t="shared" si="133"/>
        <v>-0.40333333333332888</v>
      </c>
      <c r="N172" s="21"/>
      <c r="O172" s="29">
        <f t="shared" si="128"/>
        <v>-0.78083773620822838</v>
      </c>
      <c r="P172" s="29">
        <f t="shared" si="127"/>
        <v>-1.5699999999999999E-2</v>
      </c>
      <c r="Q172" s="29">
        <f t="shared" si="105"/>
        <v>0.99989057929515823</v>
      </c>
      <c r="R172" s="29">
        <f t="shared" si="129"/>
        <v>1.95E-2</v>
      </c>
      <c r="S172" s="44"/>
      <c r="T172" s="60"/>
      <c r="U172" s="37"/>
      <c r="V172" s="16"/>
      <c r="X172" s="42">
        <f t="shared" si="106"/>
        <v>-0.68579050475744019</v>
      </c>
      <c r="Y172" s="20">
        <f t="shared" si="115"/>
        <v>-2.7144335594493292</v>
      </c>
      <c r="Z172" s="34">
        <f t="shared" si="116"/>
        <v>-2.6857905047574402</v>
      </c>
      <c r="AA172" s="32">
        <f t="shared" si="121"/>
        <v>-34.988</v>
      </c>
      <c r="AB172" s="32">
        <f t="shared" si="134"/>
        <v>-34.789222222222222</v>
      </c>
      <c r="AC172" s="32">
        <f t="shared" si="138"/>
        <v>-34.785333333333334</v>
      </c>
      <c r="AD172" s="32">
        <f t="shared" si="139"/>
        <v>0.19877777777777794</v>
      </c>
      <c r="AE172" s="63">
        <f t="shared" si="140"/>
        <v>0.20266666666666566</v>
      </c>
      <c r="AF172" s="21"/>
      <c r="AG172" s="29">
        <f t="shared" si="107"/>
        <v>0.16266895032824683</v>
      </c>
      <c r="AH172" s="29">
        <f t="shared" si="124"/>
        <v>-5.8200000000000002E-2</v>
      </c>
      <c r="AI172" s="29"/>
      <c r="AJ172" s="29"/>
      <c r="AK172" s="29"/>
      <c r="AL172" s="16"/>
      <c r="AN172" s="42">
        <f t="shared" si="111"/>
        <v>-22.970087014272622</v>
      </c>
      <c r="AO172" s="20">
        <f t="shared" si="117"/>
        <v>-25.056016178348294</v>
      </c>
      <c r="AP172" s="20">
        <f t="shared" si="118"/>
        <v>-24.970087014272622</v>
      </c>
      <c r="AQ172" s="32">
        <f t="shared" si="123"/>
        <v>-40.614999999999995</v>
      </c>
      <c r="AR172" s="32">
        <f t="shared" si="135"/>
        <v>-41.258333333333333</v>
      </c>
      <c r="AS172" s="32">
        <f t="shared" si="141"/>
        <v>-41.292777777777772</v>
      </c>
      <c r="AT172" s="20">
        <f t="shared" si="137"/>
        <v>-3.4444444444439171E-2</v>
      </c>
      <c r="AU172" s="64">
        <f t="shared" si="142"/>
        <v>-0.67777777777777715</v>
      </c>
      <c r="AV172" s="21"/>
      <c r="AW172" s="29">
        <f t="shared" si="108"/>
        <v>0.97297717475225542</v>
      </c>
      <c r="AX172" s="68">
        <f t="shared" si="125"/>
        <v>0.1145</v>
      </c>
      <c r="AY172" s="29"/>
      <c r="AZ172" s="29"/>
      <c r="BA172" s="16"/>
      <c r="BC172" s="20">
        <f t="shared" si="119"/>
        <v>-27.118316135043706</v>
      </c>
      <c r="BD172" s="20">
        <f t="shared" si="120"/>
        <v>-26.860528642816696</v>
      </c>
      <c r="BE172" s="32">
        <f t="shared" si="122"/>
        <v>-40.669999999999995</v>
      </c>
      <c r="BF172" s="32">
        <f t="shared" si="136"/>
        <v>-40.480833333333329</v>
      </c>
      <c r="BG172" s="32">
        <f t="shared" si="143"/>
        <v>-40.468518518518522</v>
      </c>
      <c r="BH172" s="32">
        <f t="shared" si="144"/>
        <v>0.18916666666666515</v>
      </c>
      <c r="BI172" s="64">
        <f t="shared" si="145"/>
        <v>0.20148148148147271</v>
      </c>
      <c r="BJ172" s="21"/>
      <c r="BK172" s="29">
        <f t="shared" si="109"/>
        <v>0.32501834847462907</v>
      </c>
      <c r="BL172" s="29">
        <f t="shared" si="126"/>
        <v>-0.4</v>
      </c>
      <c r="BM172" s="29"/>
      <c r="BN172" s="29"/>
      <c r="BO172" s="16"/>
    </row>
    <row r="173" spans="1:67" ht="12.75">
      <c r="A173" s="5">
        <v>53497.2</v>
      </c>
      <c r="B173" s="8">
        <f t="shared" si="110"/>
        <v>-53.547199999999997</v>
      </c>
      <c r="C173" s="8">
        <f t="shared" si="112"/>
        <v>0.27790000000000248</v>
      </c>
      <c r="D173" s="2">
        <v>-37.799999999999997</v>
      </c>
      <c r="G173" s="20">
        <f t="shared" si="113"/>
        <v>-5.2159269560218497</v>
      </c>
      <c r="H173" s="34">
        <f t="shared" si="114"/>
        <v>-5.206379271124554</v>
      </c>
      <c r="I173" s="32">
        <f t="shared" si="104"/>
        <v>-34.78</v>
      </c>
      <c r="J173" s="32">
        <f t="shared" si="130"/>
        <v>-34.685000000000002</v>
      </c>
      <c r="K173" s="32">
        <f t="shared" si="131"/>
        <v>-34.639444444444443</v>
      </c>
      <c r="L173" s="32">
        <f t="shared" si="132"/>
        <v>9.4999999999998863E-2</v>
      </c>
      <c r="M173" s="64">
        <f t="shared" si="133"/>
        <v>0.14055555555555799</v>
      </c>
      <c r="N173" s="21"/>
      <c r="O173" s="29">
        <f t="shared" si="128"/>
        <v>-0.15061654874487085</v>
      </c>
      <c r="P173" s="29">
        <f t="shared" si="127"/>
        <v>-1.5699999999999999E-2</v>
      </c>
      <c r="Q173" s="29">
        <f t="shared" si="105"/>
        <v>0.75645193902014085</v>
      </c>
      <c r="R173" s="29">
        <f t="shared" si="129"/>
        <v>1.95E-2</v>
      </c>
      <c r="S173" s="44"/>
      <c r="T173" s="60"/>
      <c r="U173" s="37"/>
      <c r="V173" s="16"/>
      <c r="X173" s="42">
        <f t="shared" si="106"/>
        <v>-0.62850439537366043</v>
      </c>
      <c r="Y173" s="20">
        <f t="shared" si="115"/>
        <v>-2.6571474500655494</v>
      </c>
      <c r="Z173" s="34">
        <f t="shared" si="116"/>
        <v>-2.6285043953736604</v>
      </c>
      <c r="AA173" s="32">
        <f t="shared" si="121"/>
        <v>-34.787999999999997</v>
      </c>
      <c r="AB173" s="32">
        <f t="shared" si="134"/>
        <v>-34.80533333333333</v>
      </c>
      <c r="AC173" s="32">
        <f t="shared" si="138"/>
        <v>-34.756629629629629</v>
      </c>
      <c r="AD173" s="32">
        <f t="shared" si="139"/>
        <v>-1.7333333333333201E-2</v>
      </c>
      <c r="AE173" s="63">
        <f t="shared" si="140"/>
        <v>3.137037037036805E-2</v>
      </c>
      <c r="AF173" s="21"/>
      <c r="AG173" s="29">
        <f t="shared" si="107"/>
        <v>0.75883777702542032</v>
      </c>
      <c r="AH173" s="29">
        <f t="shared" si="124"/>
        <v>-5.8200000000000002E-2</v>
      </c>
      <c r="AI173" s="29"/>
      <c r="AJ173" s="29"/>
      <c r="AK173" s="29"/>
      <c r="AL173" s="16"/>
      <c r="AN173" s="42">
        <f t="shared" si="111"/>
        <v>-22.798228686121284</v>
      </c>
      <c r="AO173" s="20">
        <f t="shared" si="117"/>
        <v>-24.884157850196956</v>
      </c>
      <c r="AP173" s="20">
        <f t="shared" si="118"/>
        <v>-24.798228686121284</v>
      </c>
      <c r="AQ173" s="32">
        <f t="shared" si="123"/>
        <v>-42.1</v>
      </c>
      <c r="AR173" s="32">
        <f t="shared" si="135"/>
        <v>-41.373333333333335</v>
      </c>
      <c r="AS173" s="32">
        <f t="shared" si="141"/>
        <v>-41.331111111111106</v>
      </c>
      <c r="AT173" s="20">
        <f t="shared" si="137"/>
        <v>4.2222222222228822E-2</v>
      </c>
      <c r="AU173" s="64">
        <f t="shared" si="142"/>
        <v>0.76888888888889539</v>
      </c>
      <c r="AV173" s="21"/>
      <c r="AW173" s="29">
        <f t="shared" si="108"/>
        <v>0.8937642625410972</v>
      </c>
      <c r="AX173" s="68">
        <f t="shared" si="125"/>
        <v>0.1145</v>
      </c>
      <c r="AY173" s="29"/>
      <c r="AZ173" s="29"/>
      <c r="BA173" s="16"/>
      <c r="BC173" s="20">
        <f t="shared" si="119"/>
        <v>-26.60274115058969</v>
      </c>
      <c r="BD173" s="20">
        <f t="shared" si="120"/>
        <v>-26.34495365836268</v>
      </c>
      <c r="BE173" s="32">
        <f t="shared" si="122"/>
        <v>-40.58</v>
      </c>
      <c r="BF173" s="32">
        <f t="shared" si="136"/>
        <v>-40.927500000000002</v>
      </c>
      <c r="BG173" s="32">
        <f t="shared" si="143"/>
        <v>-40.787462962962962</v>
      </c>
      <c r="BH173" s="32">
        <f t="shared" si="144"/>
        <v>-0.34750000000000369</v>
      </c>
      <c r="BI173" s="64">
        <f t="shared" si="145"/>
        <v>-0.20746296296296407</v>
      </c>
      <c r="BJ173" s="21"/>
      <c r="BK173" s="29">
        <f t="shared" si="109"/>
        <v>0.85686769827013476</v>
      </c>
      <c r="BL173" s="29">
        <f t="shared" si="126"/>
        <v>-0.4</v>
      </c>
      <c r="BM173" s="29"/>
      <c r="BN173" s="29"/>
      <c r="BO173" s="16"/>
    </row>
    <row r="174" spans="1:67" ht="12.75">
      <c r="A174" s="5">
        <v>53219.3</v>
      </c>
      <c r="B174" s="8">
        <f t="shared" si="110"/>
        <v>-53.269300000000001</v>
      </c>
      <c r="C174" s="8">
        <f t="shared" si="112"/>
        <v>0.27789999999999537</v>
      </c>
      <c r="D174" s="2">
        <v>-38.29</v>
      </c>
      <c r="G174" s="20">
        <f t="shared" si="113"/>
        <v>-5.1968315862272565</v>
      </c>
      <c r="H174" s="34">
        <f t="shared" si="114"/>
        <v>-5.1872839013299608</v>
      </c>
      <c r="I174" s="32">
        <f t="shared" si="104"/>
        <v>-35.11</v>
      </c>
      <c r="J174" s="32">
        <f t="shared" si="130"/>
        <v>-34.725000000000001</v>
      </c>
      <c r="K174" s="32">
        <f t="shared" si="131"/>
        <v>-34.650555555555556</v>
      </c>
      <c r="L174" s="32">
        <f t="shared" si="132"/>
        <v>0.38499999999999801</v>
      </c>
      <c r="M174" s="64">
        <f t="shared" si="133"/>
        <v>0.45944444444444343</v>
      </c>
      <c r="N174" s="21"/>
      <c r="O174" s="29">
        <f t="shared" si="128"/>
        <v>0.93145428495304616</v>
      </c>
      <c r="P174" s="29">
        <f t="shared" si="127"/>
        <v>-1.5699999999999999E-2</v>
      </c>
      <c r="Q174" s="29">
        <f t="shared" si="105"/>
        <v>0.15906102945073811</v>
      </c>
      <c r="R174" s="29">
        <f t="shared" si="129"/>
        <v>1.95E-2</v>
      </c>
      <c r="S174" s="44"/>
      <c r="T174" s="60"/>
      <c r="U174" s="37"/>
      <c r="V174" s="16"/>
      <c r="X174" s="42">
        <f t="shared" si="106"/>
        <v>-0.57121828598988067</v>
      </c>
      <c r="Y174" s="20">
        <f t="shared" si="115"/>
        <v>-2.5998613406817697</v>
      </c>
      <c r="Z174" s="34">
        <f t="shared" si="116"/>
        <v>-2.5712182859898807</v>
      </c>
      <c r="AA174" s="32">
        <f t="shared" si="121"/>
        <v>-34.64</v>
      </c>
      <c r="AB174" s="32">
        <f t="shared" si="134"/>
        <v>-34.782111111111114</v>
      </c>
      <c r="AC174" s="32">
        <f t="shared" si="138"/>
        <v>-34.780444444444441</v>
      </c>
      <c r="AD174" s="32">
        <f t="shared" si="139"/>
        <v>-0.14211111111111308</v>
      </c>
      <c r="AE174" s="63">
        <f t="shared" si="140"/>
        <v>-0.14044444444444082</v>
      </c>
      <c r="AF174" s="21"/>
      <c r="AG174" s="29">
        <f t="shared" si="107"/>
        <v>0.99993797430991682</v>
      </c>
      <c r="AH174" s="29">
        <f t="shared" si="124"/>
        <v>-5.8200000000000002E-2</v>
      </c>
      <c r="AI174" s="29"/>
      <c r="AJ174" s="29"/>
      <c r="AK174" s="29"/>
      <c r="AL174" s="16"/>
      <c r="AN174" s="42">
        <f t="shared" si="111"/>
        <v>-22.626370357969947</v>
      </c>
      <c r="AO174" s="20">
        <f t="shared" si="117"/>
        <v>-24.712299522045619</v>
      </c>
      <c r="AP174" s="20">
        <f t="shared" si="118"/>
        <v>-24.626370357969947</v>
      </c>
      <c r="AQ174" s="32">
        <f t="shared" si="123"/>
        <v>-41.405000000000001</v>
      </c>
      <c r="AR174" s="32">
        <f t="shared" si="135"/>
        <v>-41.468333333333334</v>
      </c>
      <c r="AS174" s="32">
        <f t="shared" si="141"/>
        <v>-41.443333333333328</v>
      </c>
      <c r="AT174" s="20">
        <f t="shared" si="137"/>
        <v>2.5000000000005684E-2</v>
      </c>
      <c r="AU174" s="64">
        <f t="shared" si="142"/>
        <v>-3.8333333333326891E-2</v>
      </c>
      <c r="AV174" s="21"/>
      <c r="AW174" s="29">
        <f t="shared" si="108"/>
        <v>0.39634911880361362</v>
      </c>
      <c r="AX174" s="68">
        <f t="shared" si="125"/>
        <v>0.1145</v>
      </c>
      <c r="AY174" s="29"/>
      <c r="AZ174" s="29"/>
      <c r="BA174" s="16"/>
      <c r="BC174" s="20">
        <f t="shared" si="119"/>
        <v>-26.087166166135674</v>
      </c>
      <c r="BD174" s="20">
        <f t="shared" si="120"/>
        <v>-25.829378673908664</v>
      </c>
      <c r="BE174" s="32">
        <f t="shared" si="122"/>
        <v>-41.532500000000006</v>
      </c>
      <c r="BF174" s="32">
        <f t="shared" si="136"/>
        <v>-41.029722222222226</v>
      </c>
      <c r="BG174" s="32">
        <f t="shared" si="143"/>
        <v>-40.859685185185185</v>
      </c>
      <c r="BH174" s="32">
        <f t="shared" si="144"/>
        <v>0.50277777777777999</v>
      </c>
      <c r="BI174" s="64">
        <f t="shared" si="145"/>
        <v>0.67281481481482075</v>
      </c>
      <c r="BJ174" s="21"/>
      <c r="BK174" s="29">
        <f t="shared" si="109"/>
        <v>0.98777912902134468</v>
      </c>
      <c r="BL174" s="29">
        <f t="shared" si="126"/>
        <v>-0.4</v>
      </c>
      <c r="BM174" s="29"/>
      <c r="BN174" s="29"/>
      <c r="BO174" s="16"/>
    </row>
    <row r="175" spans="1:67" ht="12.75">
      <c r="A175" s="5">
        <v>52941.5</v>
      </c>
      <c r="B175" s="8">
        <f t="shared" si="110"/>
        <v>-52.991500000000002</v>
      </c>
      <c r="C175" s="8">
        <f t="shared" si="112"/>
        <v>0.27779999999999916</v>
      </c>
      <c r="D175" s="2">
        <v>-40.479999999999997</v>
      </c>
      <c r="G175" s="20">
        <f t="shared" si="113"/>
        <v>-5.1777362164326632</v>
      </c>
      <c r="H175" s="34">
        <f t="shared" si="114"/>
        <v>-5.1681885315353675</v>
      </c>
      <c r="I175" s="32">
        <f t="shared" si="104"/>
        <v>-34.284999999999997</v>
      </c>
      <c r="J175" s="32">
        <f t="shared" si="130"/>
        <v>-34.708333333333336</v>
      </c>
      <c r="K175" s="32">
        <f t="shared" si="131"/>
        <v>-34.617222222222225</v>
      </c>
      <c r="L175" s="32">
        <f t="shared" si="132"/>
        <v>-0.42333333333333911</v>
      </c>
      <c r="M175" s="64">
        <f t="shared" si="133"/>
        <v>-0.33222222222222797</v>
      </c>
      <c r="N175" s="21"/>
      <c r="O175" s="29">
        <f t="shared" si="128"/>
        <v>-0.780837736208286</v>
      </c>
      <c r="P175" s="29">
        <f t="shared" si="127"/>
        <v>-1.5699999999999999E-2</v>
      </c>
      <c r="Q175" s="29">
        <f t="shared" si="105"/>
        <v>-0.51275630356509949</v>
      </c>
      <c r="R175" s="29">
        <f t="shared" si="129"/>
        <v>1.95E-2</v>
      </c>
      <c r="S175" s="44"/>
      <c r="T175" s="60"/>
      <c r="U175" s="37"/>
      <c r="V175" s="16"/>
      <c r="X175" s="42">
        <f t="shared" si="106"/>
        <v>-0.51393217660610091</v>
      </c>
      <c r="Y175" s="20">
        <f t="shared" si="115"/>
        <v>-2.5425752312979899</v>
      </c>
      <c r="Z175" s="34">
        <f t="shared" si="116"/>
        <v>-2.5139321766061009</v>
      </c>
      <c r="AA175" s="32">
        <f t="shared" si="121"/>
        <v>-34.918333333333337</v>
      </c>
      <c r="AB175" s="32">
        <f t="shared" si="134"/>
        <v>-34.768777777777778</v>
      </c>
      <c r="AC175" s="32">
        <f t="shared" si="138"/>
        <v>-34.738888888888887</v>
      </c>
      <c r="AD175" s="32">
        <f t="shared" si="139"/>
        <v>0.14955555555555833</v>
      </c>
      <c r="AE175" s="63">
        <f t="shared" si="140"/>
        <v>0.1794444444444494</v>
      </c>
      <c r="AF175" s="21"/>
      <c r="AG175" s="29">
        <f t="shared" si="107"/>
        <v>0.77315608034209438</v>
      </c>
      <c r="AH175" s="29">
        <f t="shared" si="124"/>
        <v>-5.8200000000000002E-2</v>
      </c>
      <c r="AI175" s="29"/>
      <c r="AJ175" s="29"/>
      <c r="AK175" s="29"/>
      <c r="AL175" s="16"/>
      <c r="AN175" s="42">
        <f t="shared" si="111"/>
        <v>-22.454512029818609</v>
      </c>
      <c r="AO175" s="20">
        <f t="shared" si="117"/>
        <v>-24.540441193894281</v>
      </c>
      <c r="AP175" s="20">
        <f t="shared" si="118"/>
        <v>-24.454512029818609</v>
      </c>
      <c r="AQ175" s="32">
        <f t="shared" si="123"/>
        <v>-40.9</v>
      </c>
      <c r="AR175" s="32">
        <f t="shared" si="135"/>
        <v>-41.338333333333338</v>
      </c>
      <c r="AS175" s="32">
        <f t="shared" si="141"/>
        <v>-41.56111111111111</v>
      </c>
      <c r="AT175" s="20">
        <f t="shared" si="137"/>
        <v>-0.22277777777777175</v>
      </c>
      <c r="AU175" s="64">
        <f t="shared" si="142"/>
        <v>-0.66111111111111143</v>
      </c>
      <c r="AV175" s="21"/>
      <c r="AW175" s="29">
        <f t="shared" si="108"/>
        <v>-0.28652218255185313</v>
      </c>
      <c r="AX175" s="68">
        <f t="shared" si="125"/>
        <v>0.1145</v>
      </c>
      <c r="AY175" s="29"/>
      <c r="AZ175" s="29"/>
      <c r="BA175" s="16"/>
      <c r="BC175" s="20">
        <f t="shared" si="119"/>
        <v>-25.571591181681658</v>
      </c>
      <c r="BD175" s="20">
        <f t="shared" si="120"/>
        <v>-25.313803689454648</v>
      </c>
      <c r="BE175" s="32">
        <f t="shared" si="122"/>
        <v>-40.976666666666667</v>
      </c>
      <c r="BF175" s="32">
        <f t="shared" si="136"/>
        <v>-41.24572222222222</v>
      </c>
      <c r="BG175" s="32">
        <f t="shared" si="143"/>
        <v>-40.980240740740747</v>
      </c>
      <c r="BH175" s="32">
        <f t="shared" si="144"/>
        <v>-0.26905555555555338</v>
      </c>
      <c r="BI175" s="64">
        <f t="shared" si="145"/>
        <v>-3.5740740740806132E-3</v>
      </c>
      <c r="BJ175" s="21"/>
      <c r="BK175" s="29">
        <f t="shared" si="109"/>
        <v>0.6564977273612802</v>
      </c>
      <c r="BL175" s="29">
        <f t="shared" si="126"/>
        <v>-0.4</v>
      </c>
      <c r="BM175" s="29"/>
      <c r="BN175" s="29"/>
      <c r="BO175" s="16"/>
    </row>
    <row r="176" spans="1:67" ht="12.75">
      <c r="A176" s="5">
        <v>52739.8</v>
      </c>
      <c r="B176" s="8">
        <f t="shared" si="110"/>
        <v>-52.7898</v>
      </c>
      <c r="C176" s="8">
        <f t="shared" si="112"/>
        <v>0.20170000000000243</v>
      </c>
      <c r="D176" s="2">
        <v>-38.07</v>
      </c>
      <c r="G176" s="20">
        <f t="shared" si="113"/>
        <v>-5.15864084663807</v>
      </c>
      <c r="H176" s="34">
        <f t="shared" si="114"/>
        <v>-5.1490931617407742</v>
      </c>
      <c r="I176" s="32">
        <f t="shared" si="104"/>
        <v>-34.729999999999997</v>
      </c>
      <c r="J176" s="32">
        <f t="shared" si="130"/>
        <v>-34.751666666666665</v>
      </c>
      <c r="K176" s="32">
        <f t="shared" si="131"/>
        <v>-34.686111111111103</v>
      </c>
      <c r="L176" s="32">
        <f t="shared" si="132"/>
        <v>-2.1666666666668277E-2</v>
      </c>
      <c r="M176" s="64">
        <f t="shared" si="133"/>
        <v>4.3888888888893973E-2</v>
      </c>
      <c r="N176" s="21"/>
      <c r="O176" s="29">
        <f t="shared" si="128"/>
        <v>-0.15061654874477975</v>
      </c>
      <c r="P176" s="29">
        <f t="shared" si="127"/>
        <v>-1.5699999999999999E-2</v>
      </c>
      <c r="Q176" s="29">
        <f t="shared" si="105"/>
        <v>-0.94464926349127387</v>
      </c>
      <c r="R176" s="29">
        <f t="shared" si="129"/>
        <v>1.95E-2</v>
      </c>
      <c r="S176" s="44"/>
      <c r="T176" s="60"/>
      <c r="U176" s="37"/>
      <c r="V176" s="16"/>
      <c r="X176" s="42">
        <f t="shared" si="106"/>
        <v>-0.45664606722232115</v>
      </c>
      <c r="Y176" s="20">
        <f t="shared" si="115"/>
        <v>-2.4852891219142101</v>
      </c>
      <c r="Z176" s="34">
        <f t="shared" si="116"/>
        <v>-2.4566460672223212</v>
      </c>
      <c r="AA176" s="32">
        <f t="shared" si="121"/>
        <v>-34.748000000000005</v>
      </c>
      <c r="AB176" s="32">
        <f t="shared" si="134"/>
        <v>-34.702666666666666</v>
      </c>
      <c r="AC176" s="32">
        <f t="shared" si="138"/>
        <v>-34.755925925925929</v>
      </c>
      <c r="AD176" s="32">
        <f t="shared" si="139"/>
        <v>4.5333333333338999E-2</v>
      </c>
      <c r="AE176" s="63">
        <f t="shared" si="140"/>
        <v>-7.9259259259245596E-3</v>
      </c>
      <c r="AF176" s="21"/>
      <c r="AG176" s="29">
        <f t="shared" si="107"/>
        <v>0.18460586370950713</v>
      </c>
      <c r="AH176" s="29">
        <f t="shared" si="124"/>
        <v>-5.8200000000000002E-2</v>
      </c>
      <c r="AI176" s="29"/>
      <c r="AJ176" s="29"/>
      <c r="AK176" s="29"/>
      <c r="AL176" s="16"/>
      <c r="AN176" s="42">
        <f t="shared" si="111"/>
        <v>-22.282653701667272</v>
      </c>
      <c r="AO176" s="20">
        <f t="shared" si="117"/>
        <v>-24.368582865742944</v>
      </c>
      <c r="AP176" s="20">
        <f t="shared" si="118"/>
        <v>-24.282653701667272</v>
      </c>
      <c r="AQ176" s="32">
        <f t="shared" si="123"/>
        <v>-41.71</v>
      </c>
      <c r="AR176" s="32">
        <f t="shared" si="135"/>
        <v>-41.643333333333338</v>
      </c>
      <c r="AS176" s="32">
        <f t="shared" si="141"/>
        <v>-41.61888888888889</v>
      </c>
      <c r="AT176" s="20">
        <f t="shared" si="137"/>
        <v>2.4444444444448266E-2</v>
      </c>
      <c r="AU176" s="64">
        <f t="shared" si="142"/>
        <v>9.1111111111111143E-2</v>
      </c>
      <c r="AV176" s="21"/>
      <c r="AW176" s="29">
        <f t="shared" si="108"/>
        <v>-0.83532657035195612</v>
      </c>
      <c r="AX176" s="68">
        <f t="shared" si="125"/>
        <v>0.1145</v>
      </c>
      <c r="AY176" s="29"/>
      <c r="AZ176" s="29"/>
      <c r="BA176" s="16"/>
      <c r="BC176" s="20">
        <f t="shared" si="119"/>
        <v>-25.056016197227642</v>
      </c>
      <c r="BD176" s="20">
        <f t="shared" si="120"/>
        <v>-24.798228705000632</v>
      </c>
      <c r="BE176" s="32">
        <f t="shared" si="122"/>
        <v>-41.227999999999994</v>
      </c>
      <c r="BF176" s="32">
        <f t="shared" si="136"/>
        <v>-41.339055555555554</v>
      </c>
      <c r="BG176" s="32">
        <f t="shared" si="143"/>
        <v>-40.993740740740748</v>
      </c>
      <c r="BH176" s="32">
        <f t="shared" si="144"/>
        <v>-0.11105555555555924</v>
      </c>
      <c r="BI176" s="64">
        <f t="shared" si="145"/>
        <v>0.23425925925924673</v>
      </c>
      <c r="BJ176" s="21"/>
      <c r="BK176" s="29">
        <f t="shared" si="109"/>
        <v>1.8033742909349188E-2</v>
      </c>
      <c r="BL176" s="29">
        <f t="shared" si="126"/>
        <v>-0.4</v>
      </c>
      <c r="BM176" s="29"/>
      <c r="BN176" s="29"/>
      <c r="BO176" s="16"/>
    </row>
    <row r="177" spans="1:67" ht="12.75">
      <c r="A177" s="5">
        <v>52538.1</v>
      </c>
      <c r="B177" s="8">
        <f t="shared" si="110"/>
        <v>-52.588099999999997</v>
      </c>
      <c r="C177" s="8">
        <f t="shared" si="112"/>
        <v>0.20170000000000243</v>
      </c>
      <c r="D177" s="2">
        <v>-40.29</v>
      </c>
      <c r="G177" s="20">
        <f t="shared" si="113"/>
        <v>-5.1395454768434767</v>
      </c>
      <c r="H177" s="34">
        <f t="shared" si="114"/>
        <v>-5.129997791946181</v>
      </c>
      <c r="I177" s="32">
        <f t="shared" si="104"/>
        <v>-35.24</v>
      </c>
      <c r="J177" s="32">
        <f t="shared" si="130"/>
        <v>-34.948333333333331</v>
      </c>
      <c r="K177" s="32">
        <f t="shared" si="131"/>
        <v>-34.702222222222218</v>
      </c>
      <c r="L177" s="32">
        <f t="shared" si="132"/>
        <v>0.2916666666666714</v>
      </c>
      <c r="M177" s="64">
        <f t="shared" si="133"/>
        <v>0.53777777777778368</v>
      </c>
      <c r="N177" s="21"/>
      <c r="O177" s="29">
        <f t="shared" si="128"/>
        <v>0.93145428495301263</v>
      </c>
      <c r="P177" s="29">
        <f t="shared" si="127"/>
        <v>-1.5699999999999999E-2</v>
      </c>
      <c r="Q177" s="29">
        <f t="shared" si="105"/>
        <v>-0.93453033442274558</v>
      </c>
      <c r="R177" s="29">
        <f t="shared" si="129"/>
        <v>1.95E-2</v>
      </c>
      <c r="S177" s="44"/>
      <c r="T177" s="60"/>
      <c r="U177" s="37"/>
      <c r="V177" s="16"/>
      <c r="X177" s="42">
        <f t="shared" si="106"/>
        <v>-0.39935995783854139</v>
      </c>
      <c r="Y177" s="20">
        <f t="shared" si="115"/>
        <v>-2.4280030125304304</v>
      </c>
      <c r="Z177" s="34">
        <f t="shared" si="116"/>
        <v>-2.3993599578385414</v>
      </c>
      <c r="AA177" s="32">
        <f t="shared" si="121"/>
        <v>-34.441666666666663</v>
      </c>
      <c r="AB177" s="32">
        <f t="shared" si="134"/>
        <v>-34.702666666666666</v>
      </c>
      <c r="AC177" s="32">
        <f t="shared" si="138"/>
        <v>-34.727703703703703</v>
      </c>
      <c r="AD177" s="32">
        <f t="shared" si="139"/>
        <v>-0.26100000000000279</v>
      </c>
      <c r="AE177" s="63">
        <f t="shared" si="140"/>
        <v>-0.28603703703704042</v>
      </c>
      <c r="AF177" s="21"/>
      <c r="AG177" s="29">
        <f t="shared" si="107"/>
        <v>-0.49032348821839955</v>
      </c>
      <c r="AH177" s="29">
        <f t="shared" si="124"/>
        <v>-5.8200000000000002E-2</v>
      </c>
      <c r="AI177" s="29"/>
      <c r="AJ177" s="29"/>
      <c r="AK177" s="29"/>
      <c r="AL177" s="16"/>
      <c r="AN177" s="42">
        <f t="shared" si="111"/>
        <v>-22.110795373515934</v>
      </c>
      <c r="AO177" s="20">
        <f t="shared" si="117"/>
        <v>-24.196724537591606</v>
      </c>
      <c r="AP177" s="20">
        <f t="shared" si="118"/>
        <v>-24.110795373515934</v>
      </c>
      <c r="AQ177" s="32">
        <f t="shared" si="123"/>
        <v>-42.32</v>
      </c>
      <c r="AR177" s="32">
        <f t="shared" si="135"/>
        <v>-42.016666666666673</v>
      </c>
      <c r="AS177" s="32">
        <f t="shared" si="141"/>
        <v>-41.461111111111109</v>
      </c>
      <c r="AT177" s="20">
        <f t="shared" si="137"/>
        <v>0.55555555555556424</v>
      </c>
      <c r="AU177" s="64">
        <f t="shared" si="142"/>
        <v>0.8588888888888917</v>
      </c>
      <c r="AV177" s="21"/>
      <c r="AW177" s="29">
        <f t="shared" si="108"/>
        <v>-0.9932723722636615</v>
      </c>
      <c r="AX177" s="68">
        <f t="shared" si="125"/>
        <v>0.1145</v>
      </c>
      <c r="AY177" s="29"/>
      <c r="AZ177" s="29"/>
      <c r="BA177" s="16"/>
      <c r="BC177" s="20">
        <f t="shared" si="119"/>
        <v>-24.540441212773626</v>
      </c>
      <c r="BD177" s="20">
        <f t="shared" si="120"/>
        <v>-24.282653720546616</v>
      </c>
      <c r="BE177" s="32">
        <f t="shared" si="122"/>
        <v>-41.8125</v>
      </c>
      <c r="BF177" s="32">
        <f t="shared" si="136"/>
        <v>-41.633499999999998</v>
      </c>
      <c r="BG177" s="32">
        <f t="shared" si="143"/>
        <v>-40.981240740740745</v>
      </c>
      <c r="BH177" s="32">
        <f t="shared" si="144"/>
        <v>0.17900000000000205</v>
      </c>
      <c r="BI177" s="64">
        <f t="shared" si="145"/>
        <v>0.83125925925925515</v>
      </c>
      <c r="BJ177" s="21"/>
      <c r="BK177" s="29">
        <f t="shared" si="109"/>
        <v>-0.62886843027259931</v>
      </c>
      <c r="BL177" s="29">
        <f t="shared" si="126"/>
        <v>-0.4</v>
      </c>
      <c r="BM177" s="29"/>
      <c r="BN177" s="29"/>
      <c r="BO177" s="16"/>
    </row>
    <row r="178" spans="1:67" ht="12.75">
      <c r="A178" s="5">
        <v>52336.4</v>
      </c>
      <c r="B178" s="8">
        <f t="shared" si="110"/>
        <v>-52.386400000000002</v>
      </c>
      <c r="C178" s="8">
        <f t="shared" si="112"/>
        <v>0.20169999999999533</v>
      </c>
      <c r="D178" s="2">
        <v>-40.33</v>
      </c>
      <c r="G178" s="20">
        <f t="shared" si="113"/>
        <v>-5.1204501070488835</v>
      </c>
      <c r="H178" s="34">
        <f t="shared" si="114"/>
        <v>-5.1109024221515877</v>
      </c>
      <c r="I178" s="32">
        <f t="shared" si="104"/>
        <v>-34.875</v>
      </c>
      <c r="J178" s="32">
        <f t="shared" si="130"/>
        <v>-34.775000000000006</v>
      </c>
      <c r="K178" s="32">
        <f t="shared" si="131"/>
        <v>-34.736666666666665</v>
      </c>
      <c r="L178" s="32">
        <f t="shared" si="132"/>
        <v>9.9999999999994316E-2</v>
      </c>
      <c r="M178" s="64">
        <f t="shared" si="133"/>
        <v>0.13833333333333542</v>
      </c>
      <c r="N178" s="21"/>
      <c r="O178" s="29">
        <f t="shared" si="128"/>
        <v>-0.78083773620827257</v>
      </c>
      <c r="P178" s="29">
        <f t="shared" si="127"/>
        <v>-1.5699999999999999E-2</v>
      </c>
      <c r="Q178" s="29">
        <f t="shared" si="105"/>
        <v>-0.48713427573007317</v>
      </c>
      <c r="R178" s="29">
        <f t="shared" si="129"/>
        <v>1.95E-2</v>
      </c>
      <c r="S178" s="44"/>
      <c r="T178" s="60"/>
      <c r="U178" s="37"/>
      <c r="V178" s="16"/>
      <c r="X178" s="42">
        <f t="shared" si="106"/>
        <v>-0.34207384845476163</v>
      </c>
      <c r="Y178" s="20">
        <f t="shared" si="115"/>
        <v>-2.3707169031466506</v>
      </c>
      <c r="Z178" s="34">
        <f t="shared" si="116"/>
        <v>-2.3420738484547616</v>
      </c>
      <c r="AA178" s="32">
        <f t="shared" si="121"/>
        <v>-34.918333333333329</v>
      </c>
      <c r="AB178" s="32">
        <f t="shared" si="134"/>
        <v>-34.658666666666662</v>
      </c>
      <c r="AC178" s="32">
        <f t="shared" si="138"/>
        <v>-34.676074074074073</v>
      </c>
      <c r="AD178" s="32">
        <f t="shared" si="139"/>
        <v>0.25966666666666782</v>
      </c>
      <c r="AE178" s="63">
        <f t="shared" si="140"/>
        <v>0.24225925925925651</v>
      </c>
      <c r="AF178" s="21"/>
      <c r="AG178" s="29">
        <f t="shared" si="107"/>
        <v>-0.9358250306703475</v>
      </c>
      <c r="AH178" s="29">
        <f t="shared" si="124"/>
        <v>-5.8200000000000002E-2</v>
      </c>
      <c r="AI178" s="29"/>
      <c r="AJ178" s="29"/>
      <c r="AK178" s="29"/>
      <c r="AL178" s="16"/>
      <c r="AN178" s="42">
        <f t="shared" si="111"/>
        <v>-21.938937045364597</v>
      </c>
      <c r="AO178" s="20">
        <f t="shared" si="117"/>
        <v>-24.024866209440269</v>
      </c>
      <c r="AP178" s="20">
        <f t="shared" si="118"/>
        <v>-23.938937045364597</v>
      </c>
      <c r="AQ178" s="32">
        <f t="shared" si="123"/>
        <v>-42.02</v>
      </c>
      <c r="AR178" s="32">
        <f t="shared" si="135"/>
        <v>-42.086666666666666</v>
      </c>
      <c r="AS178" s="32">
        <f t="shared" si="141"/>
        <v>-41.281111111111116</v>
      </c>
      <c r="AT178" s="20">
        <f t="shared" si="137"/>
        <v>0.80555555555555003</v>
      </c>
      <c r="AU178" s="64">
        <f t="shared" si="142"/>
        <v>0.73888888888888715</v>
      </c>
      <c r="AV178" s="21"/>
      <c r="AW178" s="29">
        <f t="shared" si="108"/>
        <v>-0.68645499220041051</v>
      </c>
      <c r="AX178" s="68">
        <f t="shared" si="125"/>
        <v>0.1145</v>
      </c>
      <c r="AY178" s="29"/>
      <c r="AZ178" s="29"/>
      <c r="BA178" s="16"/>
      <c r="BC178" s="20">
        <f t="shared" si="119"/>
        <v>-24.02486622831961</v>
      </c>
      <c r="BD178" s="20">
        <f t="shared" si="120"/>
        <v>-23.7670787360926</v>
      </c>
      <c r="BE178" s="32">
        <f t="shared" si="122"/>
        <v>-41.86</v>
      </c>
      <c r="BF178" s="32">
        <f t="shared" si="136"/>
        <v>-41.214166666666671</v>
      </c>
      <c r="BG178" s="32">
        <f t="shared" si="143"/>
        <v>-41.017907407407414</v>
      </c>
      <c r="BH178" s="32">
        <f t="shared" si="144"/>
        <v>0.6458333333333286</v>
      </c>
      <c r="BI178" s="64">
        <f t="shared" si="145"/>
        <v>0.84209259259258573</v>
      </c>
      <c r="BJ178" s="21"/>
      <c r="BK178" s="29">
        <f t="shared" si="109"/>
        <v>-0.98151607583590117</v>
      </c>
      <c r="BL178" s="29">
        <f t="shared" si="126"/>
        <v>-0.4</v>
      </c>
      <c r="BM178" s="29"/>
      <c r="BN178" s="29"/>
      <c r="BO178" s="16"/>
    </row>
    <row r="179" spans="1:67" ht="12.75">
      <c r="A179" s="5">
        <v>52134.7</v>
      </c>
      <c r="B179" s="8">
        <f t="shared" si="110"/>
        <v>-52.184699999999999</v>
      </c>
      <c r="C179" s="8">
        <f t="shared" si="112"/>
        <v>0.20170000000000243</v>
      </c>
      <c r="D179" s="2">
        <v>-39.200000000000003</v>
      </c>
      <c r="G179" s="20">
        <f t="shared" si="113"/>
        <v>-5.1013547372542902</v>
      </c>
      <c r="H179" s="34">
        <f t="shared" si="114"/>
        <v>-5.0918070523569945</v>
      </c>
      <c r="I179" s="32">
        <f t="shared" si="104"/>
        <v>-34.21</v>
      </c>
      <c r="J179" s="32">
        <f t="shared" si="130"/>
        <v>-34.62166666666667</v>
      </c>
      <c r="K179" s="32">
        <f t="shared" si="131"/>
        <v>-34.68944444444444</v>
      </c>
      <c r="L179" s="32">
        <f t="shared" si="132"/>
        <v>-0.41166666666666885</v>
      </c>
      <c r="M179" s="64">
        <f t="shared" si="133"/>
        <v>-0.47944444444443945</v>
      </c>
      <c r="N179" s="21"/>
      <c r="O179" s="29">
        <f t="shared" si="128"/>
        <v>-0.15061654874468869</v>
      </c>
      <c r="P179" s="29">
        <f t="shared" si="127"/>
        <v>-1.5699999999999999E-2</v>
      </c>
      <c r="Q179" s="29">
        <f t="shared" si="105"/>
        <v>0.18819732447114293</v>
      </c>
      <c r="R179" s="29">
        <f t="shared" si="129"/>
        <v>1.95E-2</v>
      </c>
      <c r="S179" s="44"/>
      <c r="T179" s="60"/>
      <c r="U179" s="37"/>
      <c r="V179" s="16"/>
      <c r="X179" s="42">
        <f t="shared" si="106"/>
        <v>-0.28478773907098187</v>
      </c>
      <c r="Y179" s="20">
        <f t="shared" si="115"/>
        <v>-2.3134307937628709</v>
      </c>
      <c r="Z179" s="34">
        <f t="shared" si="116"/>
        <v>-2.2847877390709819</v>
      </c>
      <c r="AA179" s="32">
        <f t="shared" si="121"/>
        <v>-34.616</v>
      </c>
      <c r="AB179" s="32">
        <f t="shared" si="134"/>
        <v>-34.759777777777778</v>
      </c>
      <c r="AC179" s="32">
        <f t="shared" si="138"/>
        <v>-34.674777777777777</v>
      </c>
      <c r="AD179" s="32">
        <f t="shared" si="139"/>
        <v>-0.14377777777777823</v>
      </c>
      <c r="AE179" s="63">
        <f t="shared" si="140"/>
        <v>-5.8777777777777374E-2</v>
      </c>
      <c r="AF179" s="21"/>
      <c r="AG179" s="29">
        <f t="shared" si="107"/>
        <v>-0.94344364073492903</v>
      </c>
      <c r="AH179" s="29">
        <f t="shared" si="124"/>
        <v>-5.8200000000000002E-2</v>
      </c>
      <c r="AI179" s="29"/>
      <c r="AJ179" s="29"/>
      <c r="AK179" s="29"/>
      <c r="AL179" s="16"/>
      <c r="AN179" s="42">
        <f t="shared" si="111"/>
        <v>-21.767078717213259</v>
      </c>
      <c r="AO179" s="20">
        <f t="shared" si="117"/>
        <v>-23.853007881288931</v>
      </c>
      <c r="AP179" s="20">
        <f t="shared" si="118"/>
        <v>-23.767078717213259</v>
      </c>
      <c r="AQ179" s="32">
        <f t="shared" si="123"/>
        <v>-41.92</v>
      </c>
      <c r="AR179" s="32">
        <f t="shared" si="135"/>
        <v>-41.839999999999996</v>
      </c>
      <c r="AS179" s="32">
        <f t="shared" si="141"/>
        <v>-41.179444444444442</v>
      </c>
      <c r="AT179" s="20">
        <f t="shared" si="137"/>
        <v>0.66055555555555401</v>
      </c>
      <c r="AU179" s="64">
        <f t="shared" si="142"/>
        <v>0.74055555555555941</v>
      </c>
      <c r="AV179" s="21"/>
      <c r="AW179" s="29">
        <f t="shared" si="108"/>
        <v>-5.843769218916519E-2</v>
      </c>
      <c r="AX179" s="68">
        <f t="shared" si="125"/>
        <v>0.1145</v>
      </c>
      <c r="AY179" s="29"/>
      <c r="AZ179" s="29"/>
      <c r="BA179" s="16"/>
      <c r="BC179" s="20">
        <f t="shared" si="119"/>
        <v>-23.509291243865594</v>
      </c>
      <c r="BD179" s="20">
        <f t="shared" si="120"/>
        <v>-23.251503751638584</v>
      </c>
      <c r="BE179" s="32">
        <f t="shared" si="122"/>
        <v>-39.970000000000006</v>
      </c>
      <c r="BF179" s="32">
        <f t="shared" si="136"/>
        <v>-40.714666666666666</v>
      </c>
      <c r="BG179" s="32">
        <f t="shared" si="143"/>
        <v>-40.948074074074071</v>
      </c>
      <c r="BH179" s="32">
        <f t="shared" si="144"/>
        <v>-0.74466666666666015</v>
      </c>
      <c r="BI179" s="64">
        <f t="shared" si="145"/>
        <v>-0.97807407407406544</v>
      </c>
      <c r="BJ179" s="21"/>
      <c r="BK179" s="29">
        <f t="shared" si="109"/>
        <v>-0.87490144117947677</v>
      </c>
      <c r="BL179" s="29">
        <f t="shared" si="126"/>
        <v>-0.4</v>
      </c>
      <c r="BM179" s="29"/>
      <c r="BN179" s="29"/>
      <c r="BO179" s="16"/>
    </row>
    <row r="180" spans="1:67" ht="12.75">
      <c r="A180" s="5">
        <v>51933</v>
      </c>
      <c r="B180" s="8">
        <f t="shared" si="110"/>
        <v>-51.982999999999997</v>
      </c>
      <c r="C180" s="8">
        <f t="shared" si="112"/>
        <v>0.20170000000000243</v>
      </c>
      <c r="D180" s="2">
        <v>-37.22</v>
      </c>
      <c r="G180" s="20">
        <f t="shared" si="113"/>
        <v>-5.082259367459697</v>
      </c>
      <c r="H180" s="34">
        <f t="shared" si="114"/>
        <v>-5.0727116825624012</v>
      </c>
      <c r="I180" s="32">
        <f t="shared" si="104"/>
        <v>-34.78</v>
      </c>
      <c r="J180" s="32">
        <f t="shared" si="130"/>
        <v>-34.433333333333337</v>
      </c>
      <c r="K180" s="32">
        <f t="shared" si="131"/>
        <v>-34.757777777777775</v>
      </c>
      <c r="L180" s="32">
        <f t="shared" si="132"/>
        <v>0.34666666666666401</v>
      </c>
      <c r="M180" s="64">
        <f t="shared" si="133"/>
        <v>2.2222222222225696E-2</v>
      </c>
      <c r="N180" s="21"/>
      <c r="O180" s="29">
        <f t="shared" si="128"/>
        <v>0.93145428495302052</v>
      </c>
      <c r="P180" s="29">
        <f t="shared" si="127"/>
        <v>-1.5699999999999999E-2</v>
      </c>
      <c r="Q180" s="29">
        <f t="shared" si="105"/>
        <v>0.77546930497202649</v>
      </c>
      <c r="R180" s="29">
        <f t="shared" si="129"/>
        <v>1.95E-2</v>
      </c>
      <c r="S180" s="44"/>
      <c r="T180" s="60"/>
      <c r="U180" s="37"/>
      <c r="V180" s="16"/>
      <c r="X180" s="42">
        <f t="shared" si="106"/>
        <v>-0.22750162968720211</v>
      </c>
      <c r="Y180" s="20">
        <f t="shared" si="115"/>
        <v>-2.2561446843790911</v>
      </c>
      <c r="Z180" s="34">
        <f t="shared" si="116"/>
        <v>-2.2275016296872021</v>
      </c>
      <c r="AA180" s="32">
        <f t="shared" si="121"/>
        <v>-34.745000000000005</v>
      </c>
      <c r="AB180" s="32">
        <f t="shared" si="134"/>
        <v>-34.698333333333331</v>
      </c>
      <c r="AC180" s="32">
        <f t="shared" si="138"/>
        <v>-34.631851851851849</v>
      </c>
      <c r="AD180" s="32">
        <f t="shared" si="139"/>
        <v>4.6666666666673962E-2</v>
      </c>
      <c r="AE180" s="63">
        <f t="shared" si="140"/>
        <v>0.11314814814815577</v>
      </c>
      <c r="AF180" s="21"/>
      <c r="AG180" s="29">
        <f t="shared" si="107"/>
        <v>-0.50961448609151327</v>
      </c>
      <c r="AH180" s="29">
        <f t="shared" si="124"/>
        <v>-5.8200000000000002E-2</v>
      </c>
      <c r="AI180" s="29"/>
      <c r="AJ180" s="29"/>
      <c r="AK180" s="29"/>
      <c r="AL180" s="16"/>
      <c r="AN180" s="42">
        <f t="shared" si="111"/>
        <v>-21.595220389061922</v>
      </c>
      <c r="AO180" s="20">
        <f t="shared" si="117"/>
        <v>-23.681149553137594</v>
      </c>
      <c r="AP180" s="20">
        <f t="shared" si="118"/>
        <v>-23.595220389061922</v>
      </c>
      <c r="AQ180" s="32">
        <f t="shared" si="123"/>
        <v>-41.58</v>
      </c>
      <c r="AR180" s="32">
        <f t="shared" si="135"/>
        <v>-40.898333333333333</v>
      </c>
      <c r="AS180" s="32">
        <f t="shared" si="141"/>
        <v>-41.071111111111115</v>
      </c>
      <c r="AT180" s="20">
        <f t="shared" si="137"/>
        <v>-0.17277777777778169</v>
      </c>
      <c r="AU180" s="64">
        <f t="shared" si="142"/>
        <v>0.50888888888888317</v>
      </c>
      <c r="AV180" s="21"/>
      <c r="AW180" s="29">
        <f t="shared" si="108"/>
        <v>0.59692325346000619</v>
      </c>
      <c r="AX180" s="68">
        <f t="shared" si="125"/>
        <v>0.1145</v>
      </c>
      <c r="AY180" s="29"/>
      <c r="AZ180" s="29"/>
      <c r="BA180" s="16"/>
      <c r="BC180" s="20">
        <f t="shared" si="119"/>
        <v>-22.993716259411578</v>
      </c>
      <c r="BD180" s="20">
        <f t="shared" si="120"/>
        <v>-22.735928767184568</v>
      </c>
      <c r="BE180" s="32">
        <f t="shared" si="122"/>
        <v>-40.314</v>
      </c>
      <c r="BF180" s="32">
        <f t="shared" si="136"/>
        <v>-40.280499999999996</v>
      </c>
      <c r="BG180" s="32">
        <f t="shared" si="143"/>
        <v>-40.780444444444441</v>
      </c>
      <c r="BH180" s="32">
        <f t="shared" si="144"/>
        <v>3.3500000000003638E-2</v>
      </c>
      <c r="BI180" s="64">
        <f t="shared" si="145"/>
        <v>-0.46644444444444133</v>
      </c>
      <c r="BJ180" s="21"/>
      <c r="BK180" s="29">
        <f t="shared" si="109"/>
        <v>-0.35891069874874693</v>
      </c>
      <c r="BL180" s="29">
        <f t="shared" si="126"/>
        <v>-0.4</v>
      </c>
      <c r="BM180" s="29"/>
      <c r="BN180" s="29"/>
      <c r="BO180" s="16"/>
    </row>
    <row r="181" spans="1:67" ht="12.75">
      <c r="A181" s="5">
        <v>51770.400000000001</v>
      </c>
      <c r="B181" s="8">
        <f t="shared" si="110"/>
        <v>-51.820399999999999</v>
      </c>
      <c r="C181" s="8">
        <f t="shared" si="112"/>
        <v>0.16259999999999764</v>
      </c>
      <c r="D181" s="2">
        <v>-37.43</v>
      </c>
      <c r="G181" s="20">
        <f t="shared" si="113"/>
        <v>-5.0631639976651037</v>
      </c>
      <c r="H181" s="34">
        <f t="shared" si="114"/>
        <v>-5.053616312767808</v>
      </c>
      <c r="I181" s="32">
        <f t="shared" si="104"/>
        <v>-34.31</v>
      </c>
      <c r="J181" s="32">
        <f t="shared" si="130"/>
        <v>-34.726666666666667</v>
      </c>
      <c r="K181" s="32">
        <f t="shared" si="131"/>
        <v>-34.72</v>
      </c>
      <c r="L181" s="32">
        <f t="shared" si="132"/>
        <v>-0.4166666666666643</v>
      </c>
      <c r="M181" s="64">
        <f t="shared" si="133"/>
        <v>-0.40999999999999659</v>
      </c>
      <c r="N181" s="21"/>
      <c r="O181" s="29">
        <f t="shared" si="128"/>
        <v>-0.78083773620825903</v>
      </c>
      <c r="P181" s="29">
        <f t="shared" si="127"/>
        <v>-1.5699999999999999E-2</v>
      </c>
      <c r="Q181" s="29">
        <f t="shared" si="105"/>
        <v>0.99989057929515812</v>
      </c>
      <c r="R181" s="29">
        <f t="shared" si="129"/>
        <v>1.95E-2</v>
      </c>
      <c r="S181" s="44"/>
      <c r="T181" s="60"/>
      <c r="U181" s="37"/>
      <c r="V181" s="16"/>
      <c r="X181" s="42">
        <f t="shared" si="106"/>
        <v>-0.17021552030342235</v>
      </c>
      <c r="Y181" s="20">
        <f t="shared" si="115"/>
        <v>-2.1988585749953113</v>
      </c>
      <c r="Z181" s="34">
        <f t="shared" si="116"/>
        <v>-2.1702155203034224</v>
      </c>
      <c r="AA181" s="32">
        <f t="shared" si="121"/>
        <v>-34.733999999999995</v>
      </c>
      <c r="AB181" s="32">
        <f t="shared" si="134"/>
        <v>-34.600777777777779</v>
      </c>
      <c r="AC181" s="32">
        <f t="shared" si="138"/>
        <v>-34.631280423280415</v>
      </c>
      <c r="AD181" s="32">
        <f t="shared" si="139"/>
        <v>0.13322222222221569</v>
      </c>
      <c r="AE181" s="63">
        <f t="shared" si="140"/>
        <v>0.10271957671957921</v>
      </c>
      <c r="AF181" s="21"/>
      <c r="AG181" s="29">
        <f t="shared" si="107"/>
        <v>0.1626689503282536</v>
      </c>
      <c r="AH181" s="29">
        <f t="shared" si="124"/>
        <v>-5.8200000000000002E-2</v>
      </c>
      <c r="AI181" s="29"/>
      <c r="AJ181" s="29"/>
      <c r="AK181" s="29"/>
      <c r="AL181" s="16"/>
      <c r="AN181" s="42">
        <f t="shared" si="111"/>
        <v>-21.423362060910584</v>
      </c>
      <c r="AO181" s="20">
        <f t="shared" si="117"/>
        <v>-23.509291224986256</v>
      </c>
      <c r="AP181" s="20">
        <f t="shared" si="118"/>
        <v>-23.423362060910584</v>
      </c>
      <c r="AQ181" s="32">
        <f t="shared" si="123"/>
        <v>-39.195</v>
      </c>
      <c r="AR181" s="32">
        <f t="shared" si="135"/>
        <v>-40.418333333333329</v>
      </c>
      <c r="AS181" s="32">
        <f t="shared" si="141"/>
        <v>-40.963333333333338</v>
      </c>
      <c r="AT181" s="20">
        <f t="shared" si="137"/>
        <v>-0.54500000000000881</v>
      </c>
      <c r="AU181" s="64">
        <f t="shared" si="142"/>
        <v>-1.768333333333338</v>
      </c>
      <c r="AV181" s="21"/>
      <c r="AW181" s="29">
        <f t="shared" si="108"/>
        <v>0.97297717475224055</v>
      </c>
      <c r="AX181" s="68">
        <f t="shared" si="125"/>
        <v>0.1145</v>
      </c>
      <c r="AY181" s="29"/>
      <c r="AZ181" s="29"/>
      <c r="BA181" s="16"/>
      <c r="BC181" s="20">
        <f t="shared" si="119"/>
        <v>-22.478141274957562</v>
      </c>
      <c r="BD181" s="20">
        <f t="shared" si="120"/>
        <v>-22.220353782730552</v>
      </c>
      <c r="BE181" s="32">
        <f t="shared" si="122"/>
        <v>-40.557499999999997</v>
      </c>
      <c r="BF181" s="32">
        <f t="shared" si="136"/>
        <v>-40.593833333333329</v>
      </c>
      <c r="BG181" s="32">
        <f t="shared" si="143"/>
        <v>-40.646888888888896</v>
      </c>
      <c r="BH181" s="32">
        <f t="shared" si="144"/>
        <v>-3.6333333333331552E-2</v>
      </c>
      <c r="BI181" s="64">
        <f t="shared" si="145"/>
        <v>-8.9388888888898066E-2</v>
      </c>
      <c r="BJ181" s="21"/>
      <c r="BK181" s="29">
        <f t="shared" si="109"/>
        <v>0.32501834847462208</v>
      </c>
      <c r="BL181" s="29">
        <f t="shared" si="126"/>
        <v>-0.4</v>
      </c>
      <c r="BM181" s="29"/>
      <c r="BN181" s="29"/>
      <c r="BO181" s="16"/>
    </row>
    <row r="182" spans="1:67" ht="12.75">
      <c r="A182" s="5">
        <v>51607.9</v>
      </c>
      <c r="B182" s="8">
        <f t="shared" si="110"/>
        <v>-51.657899999999998</v>
      </c>
      <c r="C182" s="8">
        <f t="shared" si="112"/>
        <v>0.16250000000000142</v>
      </c>
      <c r="D182" s="2">
        <v>-36.79</v>
      </c>
      <c r="G182" s="20">
        <f t="shared" si="113"/>
        <v>-5.0440686278705105</v>
      </c>
      <c r="H182" s="34">
        <f t="shared" si="114"/>
        <v>-5.0345209429732147</v>
      </c>
      <c r="I182" s="32">
        <f t="shared" si="104"/>
        <v>-35.090000000000003</v>
      </c>
      <c r="J182" s="32">
        <f t="shared" si="130"/>
        <v>-34.695</v>
      </c>
      <c r="K182" s="32">
        <f t="shared" si="131"/>
        <v>-34.64</v>
      </c>
      <c r="L182" s="32">
        <f t="shared" si="132"/>
        <v>0.39500000000000313</v>
      </c>
      <c r="M182" s="64">
        <f t="shared" si="133"/>
        <v>0.45000000000000284</v>
      </c>
      <c r="N182" s="21"/>
      <c r="O182" s="29">
        <f t="shared" si="128"/>
        <v>-0.15061654874471</v>
      </c>
      <c r="P182" s="29">
        <f t="shared" si="127"/>
        <v>-1.5699999999999999E-2</v>
      </c>
      <c r="Q182" s="29">
        <f t="shared" si="105"/>
        <v>0.75645193902011776</v>
      </c>
      <c r="R182" s="29">
        <f t="shared" si="129"/>
        <v>1.95E-2</v>
      </c>
      <c r="S182" s="44"/>
      <c r="T182" s="60"/>
      <c r="U182" s="37"/>
      <c r="V182" s="16"/>
      <c r="X182" s="42">
        <f t="shared" si="106"/>
        <v>-0.11292941091964259</v>
      </c>
      <c r="Y182" s="20">
        <f t="shared" si="115"/>
        <v>-2.1415724656115316</v>
      </c>
      <c r="Z182" s="34">
        <f t="shared" si="116"/>
        <v>-2.1129294109196426</v>
      </c>
      <c r="AA182" s="32">
        <f t="shared" si="121"/>
        <v>-34.323333333333331</v>
      </c>
      <c r="AB182" s="32">
        <f t="shared" si="134"/>
        <v>-34.561888888888888</v>
      </c>
      <c r="AC182" s="32">
        <f t="shared" si="138"/>
        <v>-34.675317460317459</v>
      </c>
      <c r="AD182" s="32">
        <f t="shared" si="139"/>
        <v>-0.23855555555555696</v>
      </c>
      <c r="AE182" s="63">
        <f t="shared" si="140"/>
        <v>-0.35198412698412795</v>
      </c>
      <c r="AF182" s="21"/>
      <c r="AG182" s="29">
        <f t="shared" si="107"/>
        <v>0.75883777702542943</v>
      </c>
      <c r="AH182" s="29">
        <f t="shared" si="124"/>
        <v>-5.8200000000000002E-2</v>
      </c>
      <c r="AI182" s="29"/>
      <c r="AJ182" s="29"/>
      <c r="AK182" s="29"/>
      <c r="AL182" s="16"/>
      <c r="AN182" s="42">
        <f t="shared" si="111"/>
        <v>-21.251503732759247</v>
      </c>
      <c r="AO182" s="20">
        <f t="shared" si="117"/>
        <v>-23.337432896834919</v>
      </c>
      <c r="AP182" s="20">
        <f t="shared" si="118"/>
        <v>-23.251503732759247</v>
      </c>
      <c r="AQ182" s="32">
        <f t="shared" si="123"/>
        <v>-40.479999999999997</v>
      </c>
      <c r="AR182" s="32">
        <f t="shared" si="135"/>
        <v>-40.055</v>
      </c>
      <c r="AS182" s="32">
        <f t="shared" si="141"/>
        <v>-40.760000000000005</v>
      </c>
      <c r="AT182" s="20">
        <f t="shared" si="137"/>
        <v>-0.7050000000000054</v>
      </c>
      <c r="AU182" s="64">
        <f t="shared" si="142"/>
        <v>-0.28000000000000824</v>
      </c>
      <c r="AV182" s="21"/>
      <c r="AW182" s="29">
        <f t="shared" si="108"/>
        <v>0.89376426254111963</v>
      </c>
      <c r="AX182" s="68">
        <f t="shared" si="125"/>
        <v>0.1145</v>
      </c>
      <c r="AY182" s="29"/>
      <c r="AZ182" s="29"/>
      <c r="BA182" s="16"/>
      <c r="BC182" s="20">
        <f t="shared" si="119"/>
        <v>-21.962566290503545</v>
      </c>
      <c r="BD182" s="20">
        <f t="shared" si="120"/>
        <v>-21.704778798276536</v>
      </c>
      <c r="BE182" s="32">
        <f t="shared" si="122"/>
        <v>-40.910000000000004</v>
      </c>
      <c r="BF182" s="32">
        <f t="shared" si="136"/>
        <v>-40.790500000000002</v>
      </c>
      <c r="BG182" s="32">
        <f t="shared" si="143"/>
        <v>-40.407722222222219</v>
      </c>
      <c r="BH182" s="32">
        <f t="shared" si="144"/>
        <v>0.11950000000000216</v>
      </c>
      <c r="BI182" s="64">
        <f t="shared" si="145"/>
        <v>0.50227777777778471</v>
      </c>
      <c r="BJ182" s="21"/>
      <c r="BK182" s="29">
        <f t="shared" si="109"/>
        <v>0.85686769827013087</v>
      </c>
      <c r="BL182" s="29">
        <f t="shared" si="126"/>
        <v>-0.4</v>
      </c>
      <c r="BM182" s="29"/>
      <c r="BN182" s="29"/>
      <c r="BO182" s="16"/>
    </row>
    <row r="183" spans="1:67" ht="12.75">
      <c r="A183" s="5">
        <v>51445.3</v>
      </c>
      <c r="B183" s="8">
        <f t="shared" si="110"/>
        <v>-51.4953</v>
      </c>
      <c r="C183" s="8">
        <f t="shared" si="112"/>
        <v>0.16259999999999764</v>
      </c>
      <c r="D183" s="2">
        <v>-37.369999999999997</v>
      </c>
      <c r="G183" s="20">
        <f t="shared" si="113"/>
        <v>-5.0249732580759172</v>
      </c>
      <c r="H183" s="34">
        <f t="shared" si="114"/>
        <v>-5.0154255731786215</v>
      </c>
      <c r="I183" s="32">
        <f t="shared" si="104"/>
        <v>-34.685000000000002</v>
      </c>
      <c r="J183" s="32">
        <f t="shared" si="130"/>
        <v>-34.891666666666673</v>
      </c>
      <c r="K183" s="32">
        <f t="shared" si="131"/>
        <v>-34.622222222222227</v>
      </c>
      <c r="L183" s="32">
        <f t="shared" si="132"/>
        <v>-0.20666666666667055</v>
      </c>
      <c r="M183" s="64">
        <f t="shared" si="133"/>
        <v>6.2777777777775157E-2</v>
      </c>
      <c r="N183" s="21"/>
      <c r="O183" s="29">
        <f t="shared" si="128"/>
        <v>0.93145428495302829</v>
      </c>
      <c r="P183" s="29">
        <f t="shared" si="127"/>
        <v>-1.5699999999999999E-2</v>
      </c>
      <c r="Q183" s="29">
        <f t="shared" si="105"/>
        <v>0.15906102945073133</v>
      </c>
      <c r="R183" s="29">
        <f t="shared" si="129"/>
        <v>1.95E-2</v>
      </c>
      <c r="S183" s="44"/>
      <c r="T183" s="60"/>
      <c r="U183" s="37"/>
      <c r="V183" s="16"/>
      <c r="X183" s="42">
        <f t="shared" si="106"/>
        <v>-5.5643301535862832E-2</v>
      </c>
      <c r="Y183" s="20">
        <f t="shared" si="115"/>
        <v>-2.0842863562277518</v>
      </c>
      <c r="Z183" s="34">
        <f t="shared" si="116"/>
        <v>-2.0556433015358628</v>
      </c>
      <c r="AA183" s="32">
        <f t="shared" si="121"/>
        <v>-34.62833333333333</v>
      </c>
      <c r="AB183" s="32">
        <f t="shared" si="134"/>
        <v>-34.49455555555555</v>
      </c>
      <c r="AC183" s="32">
        <f t="shared" si="138"/>
        <v>-34.696798941798946</v>
      </c>
      <c r="AD183" s="32">
        <f t="shared" si="139"/>
        <v>0.13377777777778022</v>
      </c>
      <c r="AE183" s="63">
        <f t="shared" si="140"/>
        <v>-6.8465608465615446E-2</v>
      </c>
      <c r="AF183" s="21"/>
      <c r="AG183" s="29">
        <f t="shared" si="107"/>
        <v>0.99993797430991693</v>
      </c>
      <c r="AH183" s="29">
        <f t="shared" si="124"/>
        <v>-5.8200000000000002E-2</v>
      </c>
      <c r="AI183" s="29"/>
      <c r="AJ183" s="29"/>
      <c r="AK183" s="29"/>
      <c r="AL183" s="16"/>
      <c r="AN183" s="42">
        <f t="shared" si="111"/>
        <v>-21.079645404607909</v>
      </c>
      <c r="AO183" s="20">
        <f t="shared" si="117"/>
        <v>-23.165574568683581</v>
      </c>
      <c r="AP183" s="20">
        <f t="shared" si="118"/>
        <v>-23.079645404607909</v>
      </c>
      <c r="AQ183" s="32">
        <f t="shared" si="123"/>
        <v>-40.489999999999995</v>
      </c>
      <c r="AR183" s="32">
        <f t="shared" si="135"/>
        <v>-40.298333333333332</v>
      </c>
      <c r="AS183" s="32">
        <f t="shared" si="141"/>
        <v>-40.64</v>
      </c>
      <c r="AT183" s="20">
        <f t="shared" si="137"/>
        <v>-0.34166666666666856</v>
      </c>
      <c r="AU183" s="64">
        <f t="shared" si="142"/>
        <v>-0.15000000000000568</v>
      </c>
      <c r="AV183" s="21"/>
      <c r="AW183" s="29">
        <f t="shared" si="108"/>
        <v>0.39634911880367252</v>
      </c>
      <c r="AX183" s="68">
        <f t="shared" si="125"/>
        <v>0.1145</v>
      </c>
      <c r="AY183" s="29"/>
      <c r="AZ183" s="29"/>
      <c r="BA183" s="16"/>
      <c r="BC183" s="20">
        <f t="shared" si="119"/>
        <v>-21.446991306049529</v>
      </c>
      <c r="BD183" s="20">
        <f t="shared" si="120"/>
        <v>-21.18920381382252</v>
      </c>
      <c r="BE183" s="32">
        <f t="shared" si="122"/>
        <v>-40.904000000000003</v>
      </c>
      <c r="BF183" s="32">
        <f t="shared" si="136"/>
        <v>-40.427333333333337</v>
      </c>
      <c r="BG183" s="32">
        <f t="shared" si="143"/>
        <v>-40.103499999999997</v>
      </c>
      <c r="BH183" s="32">
        <f t="shared" si="144"/>
        <v>0.47666666666666657</v>
      </c>
      <c r="BI183" s="64">
        <f t="shared" si="145"/>
        <v>0.80050000000000665</v>
      </c>
      <c r="BJ183" s="21"/>
      <c r="BK183" s="29">
        <f t="shared" si="109"/>
        <v>0.98777912902134524</v>
      </c>
      <c r="BL183" s="29">
        <f t="shared" si="126"/>
        <v>-0.4</v>
      </c>
      <c r="BM183" s="29"/>
      <c r="BN183" s="29"/>
      <c r="BO183" s="16"/>
    </row>
    <row r="184" spans="1:67" ht="12.75">
      <c r="A184" s="5">
        <v>51282.8</v>
      </c>
      <c r="B184" s="8">
        <f t="shared" si="110"/>
        <v>-51.332800000000006</v>
      </c>
      <c r="C184" s="8">
        <f t="shared" si="112"/>
        <v>0.16249999999999432</v>
      </c>
      <c r="D184" s="2">
        <v>-37.11</v>
      </c>
      <c r="G184" s="20">
        <f t="shared" si="113"/>
        <v>-5.005877888281324</v>
      </c>
      <c r="H184" s="34">
        <f t="shared" si="114"/>
        <v>-4.9963302033840282</v>
      </c>
      <c r="I184" s="32">
        <f t="shared" si="104"/>
        <v>-34.9</v>
      </c>
      <c r="J184" s="32">
        <f t="shared" si="130"/>
        <v>-34.658333333333339</v>
      </c>
      <c r="K184" s="32">
        <f t="shared" si="131"/>
        <v>-34.56333333333334</v>
      </c>
      <c r="L184" s="32">
        <f t="shared" si="132"/>
        <v>0.24166666666666003</v>
      </c>
      <c r="M184" s="64">
        <f t="shared" si="133"/>
        <v>0.3366666666666589</v>
      </c>
      <c r="N184" s="21"/>
      <c r="O184" s="29">
        <f t="shared" si="128"/>
        <v>-0.78083773620831665</v>
      </c>
      <c r="P184" s="29">
        <f t="shared" si="127"/>
        <v>-1.5699999999999999E-2</v>
      </c>
      <c r="Q184" s="29">
        <f t="shared" si="105"/>
        <v>-0.51275630356510538</v>
      </c>
      <c r="R184" s="29">
        <f t="shared" si="129"/>
        <v>1.95E-2</v>
      </c>
      <c r="S184" s="44"/>
      <c r="T184" s="60"/>
      <c r="U184" s="37"/>
      <c r="V184" s="16"/>
      <c r="X184" s="42">
        <f t="shared" si="106"/>
        <v>1.6428078479167052E-3</v>
      </c>
      <c r="Y184" s="20">
        <f t="shared" si="115"/>
        <v>-2.0270002468439721</v>
      </c>
      <c r="Z184" s="34">
        <f t="shared" si="116"/>
        <v>-1.9983571921520833</v>
      </c>
      <c r="AA184" s="32">
        <f t="shared" si="121"/>
        <v>-34.531999999999996</v>
      </c>
      <c r="AB184" s="32">
        <f t="shared" si="134"/>
        <v>-34.634396825396827</v>
      </c>
      <c r="AC184" s="32">
        <f t="shared" si="138"/>
        <v>-34.740798941798943</v>
      </c>
      <c r="AD184" s="32">
        <f t="shared" si="139"/>
        <v>-0.10239682539683059</v>
      </c>
      <c r="AE184" s="63">
        <f t="shared" si="140"/>
        <v>-0.2087989417989462</v>
      </c>
      <c r="AF184" s="21"/>
      <c r="AG184" s="29">
        <f t="shared" si="107"/>
        <v>0.77315608034209005</v>
      </c>
      <c r="AH184" s="29">
        <f t="shared" si="124"/>
        <v>-5.8200000000000002E-2</v>
      </c>
      <c r="AI184" s="29"/>
      <c r="AJ184" s="29"/>
      <c r="AK184" s="29"/>
      <c r="AL184" s="16"/>
      <c r="AN184" s="42">
        <f t="shared" si="111"/>
        <v>-20.907787076456572</v>
      </c>
      <c r="AO184" s="20">
        <f t="shared" si="117"/>
        <v>-22.993716240532244</v>
      </c>
      <c r="AP184" s="20">
        <f t="shared" si="118"/>
        <v>-22.907787076456572</v>
      </c>
      <c r="AQ184" s="32">
        <f t="shared" si="123"/>
        <v>-39.924999999999997</v>
      </c>
      <c r="AR184" s="32">
        <f t="shared" si="135"/>
        <v>-40.384999999999998</v>
      </c>
      <c r="AS184" s="32">
        <f t="shared" si="141"/>
        <v>-40.445000000000007</v>
      </c>
      <c r="AT184" s="20">
        <f t="shared" si="137"/>
        <v>-6.0000000000009379E-2</v>
      </c>
      <c r="AU184" s="64">
        <f t="shared" si="142"/>
        <v>-0.52000000000001023</v>
      </c>
      <c r="AV184" s="21"/>
      <c r="AW184" s="29">
        <f t="shared" si="108"/>
        <v>-0.28652218255179163</v>
      </c>
      <c r="AX184" s="68">
        <f t="shared" si="125"/>
        <v>0.1145</v>
      </c>
      <c r="AY184" s="29"/>
      <c r="AZ184" s="29"/>
      <c r="BA184" s="16"/>
      <c r="BC184" s="20">
        <f t="shared" si="119"/>
        <v>-20.931416321595513</v>
      </c>
      <c r="BD184" s="20">
        <f t="shared" si="120"/>
        <v>-20.673628829368504</v>
      </c>
      <c r="BE184" s="32">
        <f t="shared" si="122"/>
        <v>-39.468000000000004</v>
      </c>
      <c r="BF184" s="32">
        <f t="shared" si="136"/>
        <v>-40.132666666666672</v>
      </c>
      <c r="BG184" s="32">
        <f t="shared" si="143"/>
        <v>-40.051944444444452</v>
      </c>
      <c r="BH184" s="32">
        <f t="shared" si="144"/>
        <v>-0.66466666666666896</v>
      </c>
      <c r="BI184" s="64">
        <f t="shared" si="145"/>
        <v>-0.58394444444444815</v>
      </c>
      <c r="BJ184" s="21"/>
      <c r="BK184" s="29">
        <f t="shared" si="109"/>
        <v>0.65649772736128309</v>
      </c>
      <c r="BL184" s="29">
        <f t="shared" si="126"/>
        <v>-0.4</v>
      </c>
      <c r="BM184" s="29"/>
      <c r="BN184" s="29"/>
      <c r="BO184" s="16"/>
    </row>
    <row r="185" spans="1:67" ht="12.75">
      <c r="A185" s="5">
        <v>51120.2</v>
      </c>
      <c r="B185" s="8">
        <f t="shared" si="110"/>
        <v>-51.170199999999994</v>
      </c>
      <c r="C185" s="8">
        <f t="shared" si="112"/>
        <v>0.16260000000001185</v>
      </c>
      <c r="D185" s="2">
        <v>-37.14</v>
      </c>
      <c r="G185" s="20">
        <f t="shared" si="113"/>
        <v>-4.9867825184867307</v>
      </c>
      <c r="H185" s="34">
        <f t="shared" si="114"/>
        <v>-4.977234833589435</v>
      </c>
      <c r="I185" s="32">
        <f t="shared" si="104"/>
        <v>-34.39</v>
      </c>
      <c r="J185" s="32">
        <f t="shared" si="130"/>
        <v>-34.603333333333332</v>
      </c>
      <c r="K185" s="32">
        <f t="shared" si="131"/>
        <v>-34.535555555555561</v>
      </c>
      <c r="L185" s="32">
        <f t="shared" si="132"/>
        <v>-0.21333333333333115</v>
      </c>
      <c r="M185" s="64">
        <f t="shared" si="133"/>
        <v>-0.14555555555556055</v>
      </c>
      <c r="N185" s="21"/>
      <c r="O185" s="29">
        <f t="shared" si="128"/>
        <v>-0.15061654874473132</v>
      </c>
      <c r="P185" s="29">
        <f t="shared" si="127"/>
        <v>-1.5699999999999999E-2</v>
      </c>
      <c r="Q185" s="29">
        <f t="shared" si="105"/>
        <v>-0.94464926349127609</v>
      </c>
      <c r="R185" s="29">
        <f t="shared" si="129"/>
        <v>1.95E-2</v>
      </c>
      <c r="S185" s="44"/>
      <c r="T185" s="60"/>
      <c r="U185" s="37"/>
      <c r="V185" s="16"/>
      <c r="X185" s="42">
        <f t="shared" si="106"/>
        <v>5.8928917231696243E-2</v>
      </c>
      <c r="Y185" s="20">
        <f t="shared" si="115"/>
        <v>-1.9697141374601925</v>
      </c>
      <c r="Z185" s="34">
        <f t="shared" si="116"/>
        <v>-1.9410710827683038</v>
      </c>
      <c r="AA185" s="32">
        <f t="shared" si="121"/>
        <v>-34.74285714285714</v>
      </c>
      <c r="AB185" s="32">
        <f t="shared" si="134"/>
        <v>-34.70428571428571</v>
      </c>
      <c r="AC185" s="32">
        <f t="shared" si="138"/>
        <v>-34.720613756613758</v>
      </c>
      <c r="AD185" s="32">
        <f t="shared" si="139"/>
        <v>3.8571428571430033E-2</v>
      </c>
      <c r="AE185" s="63">
        <f t="shared" si="140"/>
        <v>2.2243386243381735E-2</v>
      </c>
      <c r="AF185" s="21"/>
      <c r="AG185" s="29">
        <f t="shared" si="107"/>
        <v>0.18460586370950038</v>
      </c>
      <c r="AH185" s="29">
        <f t="shared" si="124"/>
        <v>-5.8200000000000002E-2</v>
      </c>
      <c r="AI185" s="29"/>
      <c r="AJ185" s="29"/>
      <c r="AK185" s="29"/>
      <c r="AL185" s="16"/>
      <c r="AN185" s="42">
        <f t="shared" si="111"/>
        <v>-20.735928748305234</v>
      </c>
      <c r="AO185" s="20">
        <f t="shared" si="117"/>
        <v>-22.821857912380906</v>
      </c>
      <c r="AP185" s="20">
        <f t="shared" si="118"/>
        <v>-22.735928748305234</v>
      </c>
      <c r="AQ185" s="32">
        <f t="shared" si="123"/>
        <v>-40.74</v>
      </c>
      <c r="AR185" s="32">
        <f t="shared" si="135"/>
        <v>-40.384999999999998</v>
      </c>
      <c r="AS185" s="32">
        <f t="shared" si="141"/>
        <v>-40.376111111111108</v>
      </c>
      <c r="AT185" s="20">
        <f t="shared" si="137"/>
        <v>8.8888888888902784E-3</v>
      </c>
      <c r="AU185" s="64">
        <f t="shared" si="142"/>
        <v>0.36388888888889426</v>
      </c>
      <c r="AV185" s="21"/>
      <c r="AW185" s="29">
        <f t="shared" si="108"/>
        <v>-0.83532657035193647</v>
      </c>
      <c r="AX185" s="68">
        <f t="shared" si="125"/>
        <v>0.1145</v>
      </c>
      <c r="AY185" s="29"/>
      <c r="AZ185" s="29"/>
      <c r="BA185" s="16"/>
      <c r="BC185" s="20">
        <f t="shared" si="119"/>
        <v>-20.415841337141497</v>
      </c>
      <c r="BD185" s="20">
        <f t="shared" si="120"/>
        <v>-20.158053844914487</v>
      </c>
      <c r="BE185" s="32">
        <f t="shared" si="122"/>
        <v>-40.025999999999996</v>
      </c>
      <c r="BF185" s="32">
        <f t="shared" si="136"/>
        <v>-39.717999999999996</v>
      </c>
      <c r="BG185" s="32">
        <f t="shared" si="143"/>
        <v>-39.982166666666664</v>
      </c>
      <c r="BH185" s="32">
        <f t="shared" si="144"/>
        <v>0.30799999999999983</v>
      </c>
      <c r="BI185" s="64">
        <f t="shared" si="145"/>
        <v>4.3833333333331836E-2</v>
      </c>
      <c r="BJ185" s="21"/>
      <c r="BK185" s="29">
        <f t="shared" si="109"/>
        <v>1.8033742909352987E-2</v>
      </c>
      <c r="BL185" s="29">
        <f t="shared" si="126"/>
        <v>-0.4</v>
      </c>
      <c r="BM185" s="29"/>
      <c r="BN185" s="29"/>
      <c r="BO185" s="16"/>
    </row>
    <row r="186" spans="1:67" ht="12.75">
      <c r="A186" s="5">
        <v>50957.7</v>
      </c>
      <c r="B186" s="8">
        <f t="shared" si="110"/>
        <v>-51.0077</v>
      </c>
      <c r="C186" s="8">
        <f t="shared" si="112"/>
        <v>0.16249999999999432</v>
      </c>
      <c r="D186" s="2">
        <v>-37.76</v>
      </c>
      <c r="G186" s="20">
        <f t="shared" si="113"/>
        <v>-4.9676871486921375</v>
      </c>
      <c r="H186" s="34">
        <f t="shared" si="114"/>
        <v>-4.9581394637948417</v>
      </c>
      <c r="I186" s="32">
        <f t="shared" si="104"/>
        <v>-34.520000000000003</v>
      </c>
      <c r="J186" s="32">
        <f t="shared" si="130"/>
        <v>-34.541666666666664</v>
      </c>
      <c r="K186" s="32">
        <f t="shared" si="131"/>
        <v>-34.623888888888892</v>
      </c>
      <c r="L186" s="32">
        <f t="shared" si="132"/>
        <v>-2.1666666666661172E-2</v>
      </c>
      <c r="M186" s="64">
        <f t="shared" si="133"/>
        <v>-0.10388888888888914</v>
      </c>
      <c r="N186" s="21"/>
      <c r="O186" s="29">
        <f t="shared" si="128"/>
        <v>0.93145428495299476</v>
      </c>
      <c r="P186" s="29">
        <f t="shared" si="127"/>
        <v>-1.5699999999999999E-2</v>
      </c>
      <c r="Q186" s="29">
        <f t="shared" si="105"/>
        <v>-0.93453033442274314</v>
      </c>
      <c r="R186" s="29">
        <f t="shared" si="129"/>
        <v>1.95E-2</v>
      </c>
      <c r="S186" s="44"/>
      <c r="T186" s="60"/>
      <c r="U186" s="37"/>
      <c r="V186" s="16"/>
      <c r="X186" s="42">
        <f t="shared" si="106"/>
        <v>0.11621502661547578</v>
      </c>
      <c r="Y186" s="20">
        <f t="shared" si="115"/>
        <v>-1.912428028076413</v>
      </c>
      <c r="Z186" s="34">
        <f t="shared" si="116"/>
        <v>-1.8837849733845242</v>
      </c>
      <c r="AA186" s="32">
        <f t="shared" si="121"/>
        <v>-34.838000000000001</v>
      </c>
      <c r="AB186" s="32">
        <f t="shared" si="134"/>
        <v>-34.897507936507935</v>
      </c>
      <c r="AC186" s="32">
        <f t="shared" si="138"/>
        <v>-34.733873015873016</v>
      </c>
      <c r="AD186" s="32">
        <f t="shared" si="139"/>
        <v>-5.9507936507934289E-2</v>
      </c>
      <c r="AE186" s="63">
        <f t="shared" si="140"/>
        <v>0.10412698412698518</v>
      </c>
      <c r="AF186" s="21"/>
      <c r="AG186" s="29">
        <f t="shared" si="107"/>
        <v>-0.49032348821840555</v>
      </c>
      <c r="AH186" s="29">
        <f t="shared" si="124"/>
        <v>-5.8200000000000002E-2</v>
      </c>
      <c r="AI186" s="29"/>
      <c r="AJ186" s="29"/>
      <c r="AK186" s="29"/>
      <c r="AL186" s="16"/>
      <c r="AN186" s="42">
        <f t="shared" si="111"/>
        <v>-20.564070420153897</v>
      </c>
      <c r="AO186" s="20">
        <f t="shared" si="117"/>
        <v>-22.649999584229569</v>
      </c>
      <c r="AP186" s="20">
        <f t="shared" si="118"/>
        <v>-22.564070420153897</v>
      </c>
      <c r="AQ186" s="32">
        <f t="shared" si="123"/>
        <v>-40.489999999999995</v>
      </c>
      <c r="AR186" s="32">
        <f t="shared" si="135"/>
        <v>-40.723333333333329</v>
      </c>
      <c r="AS186" s="32">
        <f t="shared" si="141"/>
        <v>-40.547222222222224</v>
      </c>
      <c r="AT186" s="20">
        <f t="shared" si="137"/>
        <v>0.17611111111110489</v>
      </c>
      <c r="AU186" s="64">
        <f t="shared" si="142"/>
        <v>-5.7222222222229391E-2</v>
      </c>
      <c r="AV186" s="21"/>
      <c r="AW186" s="29">
        <f t="shared" si="108"/>
        <v>-0.99327237226366727</v>
      </c>
      <c r="AX186" s="68">
        <f t="shared" si="125"/>
        <v>0.1145</v>
      </c>
      <c r="AY186" s="29"/>
      <c r="AZ186" s="29"/>
      <c r="BA186" s="16"/>
      <c r="BC186" s="20">
        <f t="shared" si="119"/>
        <v>-19.900266352687481</v>
      </c>
      <c r="BD186" s="20">
        <f t="shared" si="120"/>
        <v>-19.642478860460471</v>
      </c>
      <c r="BE186" s="32">
        <f t="shared" si="122"/>
        <v>-39.659999999999997</v>
      </c>
      <c r="BF186" s="32">
        <f t="shared" si="136"/>
        <v>-39.602666666666664</v>
      </c>
      <c r="BG186" s="32">
        <f t="shared" si="143"/>
        <v>-39.94281481481481</v>
      </c>
      <c r="BH186" s="32">
        <f t="shared" si="144"/>
        <v>5.7333333333332348E-2</v>
      </c>
      <c r="BI186" s="64">
        <f t="shared" si="145"/>
        <v>-0.28281481481481308</v>
      </c>
      <c r="BJ186" s="21"/>
      <c r="BK186" s="29">
        <f t="shared" si="109"/>
        <v>-0.62886843027259076</v>
      </c>
      <c r="BL186" s="29">
        <f t="shared" si="126"/>
        <v>-0.4</v>
      </c>
      <c r="BM186" s="29"/>
      <c r="BN186" s="29"/>
      <c r="BO186" s="16"/>
    </row>
    <row r="187" spans="1:67" ht="12.75">
      <c r="A187" s="5">
        <v>50795.1</v>
      </c>
      <c r="B187" s="8">
        <f t="shared" si="110"/>
        <v>-50.845099999999995</v>
      </c>
      <c r="C187" s="8">
        <f t="shared" si="112"/>
        <v>0.16260000000000474</v>
      </c>
      <c r="D187" s="2">
        <v>-37.770000000000003</v>
      </c>
      <c r="G187" s="20">
        <f t="shared" si="113"/>
        <v>-4.9485917788975442</v>
      </c>
      <c r="H187" s="34">
        <f t="shared" si="114"/>
        <v>-4.9390440940002485</v>
      </c>
      <c r="I187" s="32">
        <f t="shared" si="104"/>
        <v>-34.715000000000003</v>
      </c>
      <c r="J187" s="32">
        <f t="shared" si="130"/>
        <v>-34.305000000000007</v>
      </c>
      <c r="K187" s="32">
        <f t="shared" si="131"/>
        <v>-34.603888888888896</v>
      </c>
      <c r="L187" s="32">
        <f t="shared" si="132"/>
        <v>0.40999999999999659</v>
      </c>
      <c r="M187" s="64">
        <f t="shared" si="133"/>
        <v>0.11111111111110716</v>
      </c>
      <c r="N187" s="21"/>
      <c r="O187" s="29">
        <f t="shared" si="128"/>
        <v>-0.7808377362083031</v>
      </c>
      <c r="P187" s="29">
        <f t="shared" si="127"/>
        <v>-1.5699999999999999E-2</v>
      </c>
      <c r="Q187" s="29">
        <f t="shared" si="105"/>
        <v>-0.48713427573006718</v>
      </c>
      <c r="R187" s="29">
        <f t="shared" si="129"/>
        <v>1.95E-2</v>
      </c>
      <c r="S187" s="44"/>
      <c r="T187" s="60"/>
      <c r="U187" s="37"/>
      <c r="V187" s="16"/>
      <c r="X187" s="42">
        <f t="shared" si="106"/>
        <v>0.17350113599925532</v>
      </c>
      <c r="Y187" s="20">
        <f t="shared" si="115"/>
        <v>-1.8551419186926335</v>
      </c>
      <c r="Z187" s="34">
        <f t="shared" si="116"/>
        <v>-1.8264988640007447</v>
      </c>
      <c r="AA187" s="32">
        <f t="shared" si="121"/>
        <v>-35.111666666666672</v>
      </c>
      <c r="AB187" s="32">
        <f t="shared" si="134"/>
        <v>-34.987222222222222</v>
      </c>
      <c r="AC187" s="32">
        <f t="shared" si="138"/>
        <v>-34.777021164021164</v>
      </c>
      <c r="AD187" s="32">
        <f t="shared" si="139"/>
        <v>0.12444444444444969</v>
      </c>
      <c r="AE187" s="63">
        <f t="shared" si="140"/>
        <v>0.33464550264550752</v>
      </c>
      <c r="AF187" s="21"/>
      <c r="AG187" s="29">
        <f t="shared" si="107"/>
        <v>-0.93582503067034739</v>
      </c>
      <c r="AH187" s="29">
        <f t="shared" si="124"/>
        <v>-5.8200000000000002E-2</v>
      </c>
      <c r="AI187" s="29"/>
      <c r="AJ187" s="29"/>
      <c r="AK187" s="29"/>
      <c r="AL187" s="16"/>
      <c r="AN187" s="42">
        <f t="shared" si="111"/>
        <v>-20.392212092002559</v>
      </c>
      <c r="AO187" s="20">
        <f t="shared" si="117"/>
        <v>-22.478141256078231</v>
      </c>
      <c r="AP187" s="20">
        <f t="shared" si="118"/>
        <v>-22.392212092002559</v>
      </c>
      <c r="AQ187" s="32">
        <f t="shared" si="123"/>
        <v>-40.94</v>
      </c>
      <c r="AR187" s="32">
        <f t="shared" si="135"/>
        <v>-40.531666666666666</v>
      </c>
      <c r="AS187" s="32">
        <f t="shared" si="141"/>
        <v>-40.632777777777775</v>
      </c>
      <c r="AT187" s="20">
        <f t="shared" si="137"/>
        <v>-0.10111111111110915</v>
      </c>
      <c r="AU187" s="64">
        <f t="shared" si="142"/>
        <v>0.30722222222222229</v>
      </c>
      <c r="AV187" s="21"/>
      <c r="AW187" s="29">
        <f t="shared" si="108"/>
        <v>-0.68645499220045725</v>
      </c>
      <c r="AX187" s="68">
        <f t="shared" si="125"/>
        <v>0.1145</v>
      </c>
      <c r="AY187" s="29"/>
      <c r="AZ187" s="29"/>
      <c r="BA187" s="16"/>
      <c r="BC187" s="20">
        <f t="shared" si="119"/>
        <v>-19.384691368233465</v>
      </c>
      <c r="BD187" s="20">
        <f t="shared" si="120"/>
        <v>-19.126903876006455</v>
      </c>
      <c r="BE187" s="32">
        <f t="shared" si="122"/>
        <v>-39.122</v>
      </c>
      <c r="BF187" s="32">
        <f t="shared" si="136"/>
        <v>-39.429333333333332</v>
      </c>
      <c r="BG187" s="32">
        <f t="shared" si="143"/>
        <v>-39.877100529100531</v>
      </c>
      <c r="BH187" s="32">
        <f t="shared" si="144"/>
        <v>-0.30733333333333235</v>
      </c>
      <c r="BI187" s="64">
        <f t="shared" si="145"/>
        <v>-0.75510052910053105</v>
      </c>
      <c r="BJ187" s="21"/>
      <c r="BK187" s="29">
        <f t="shared" si="109"/>
        <v>-0.98151607583589906</v>
      </c>
      <c r="BL187" s="29">
        <f t="shared" si="126"/>
        <v>-0.4</v>
      </c>
      <c r="BM187" s="29"/>
      <c r="BN187" s="29"/>
      <c r="BO187" s="16"/>
    </row>
    <row r="188" spans="1:67" ht="12.75">
      <c r="A188" s="5">
        <v>50632.6</v>
      </c>
      <c r="B188" s="8">
        <f t="shared" si="110"/>
        <v>-50.682600000000001</v>
      </c>
      <c r="C188" s="8">
        <f t="shared" si="112"/>
        <v>0.16249999999999432</v>
      </c>
      <c r="D188" s="2">
        <v>-37.590000000000003</v>
      </c>
      <c r="G188" s="20">
        <f t="shared" si="113"/>
        <v>-4.9294964091029509</v>
      </c>
      <c r="H188" s="34">
        <f t="shared" si="114"/>
        <v>-4.9199487242056552</v>
      </c>
      <c r="I188" s="32">
        <f t="shared" si="104"/>
        <v>-33.68</v>
      </c>
      <c r="J188" s="32">
        <f t="shared" si="130"/>
        <v>-34.308333333333337</v>
      </c>
      <c r="K188" s="32">
        <f t="shared" si="131"/>
        <v>-34.602222222222224</v>
      </c>
      <c r="L188" s="32">
        <f t="shared" si="132"/>
        <v>-0.62833333333333741</v>
      </c>
      <c r="M188" s="64">
        <f t="shared" si="133"/>
        <v>-0.92222222222222427</v>
      </c>
      <c r="N188" s="21"/>
      <c r="O188" s="29">
        <f t="shared" si="128"/>
        <v>-0.15061654874475264</v>
      </c>
      <c r="P188" s="29">
        <f t="shared" si="127"/>
        <v>-1.5699999999999999E-2</v>
      </c>
      <c r="Q188" s="29">
        <f t="shared" si="105"/>
        <v>0.18819732447114967</v>
      </c>
      <c r="R188" s="29">
        <f t="shared" si="129"/>
        <v>1.95E-2</v>
      </c>
      <c r="S188" s="44"/>
      <c r="T188" s="60"/>
      <c r="U188" s="37"/>
      <c r="V188" s="16"/>
      <c r="X188" s="42">
        <f t="shared" si="106"/>
        <v>0.23078724538303486</v>
      </c>
      <c r="Y188" s="20">
        <f t="shared" si="115"/>
        <v>-1.7978558093088539</v>
      </c>
      <c r="Z188" s="34">
        <f t="shared" si="116"/>
        <v>-1.7692127546169651</v>
      </c>
      <c r="AA188" s="32">
        <f t="shared" si="121"/>
        <v>-35.012</v>
      </c>
      <c r="AB188" s="32">
        <f t="shared" si="134"/>
        <v>-34.895666666666671</v>
      </c>
      <c r="AC188" s="32">
        <f t="shared" si="138"/>
        <v>-34.781280423280428</v>
      </c>
      <c r="AD188" s="32">
        <f t="shared" si="139"/>
        <v>0.11633333333332985</v>
      </c>
      <c r="AE188" s="63">
        <f t="shared" si="140"/>
        <v>0.23071957671957222</v>
      </c>
      <c r="AF188" s="21"/>
      <c r="AG188" s="29">
        <f t="shared" si="107"/>
        <v>-0.94344364073493148</v>
      </c>
      <c r="AH188" s="29">
        <f t="shared" si="124"/>
        <v>-5.8200000000000002E-2</v>
      </c>
      <c r="AI188" s="29"/>
      <c r="AJ188" s="29"/>
      <c r="AK188" s="29"/>
      <c r="AL188" s="16"/>
      <c r="AN188" s="42">
        <f t="shared" si="111"/>
        <v>-20.220353763851222</v>
      </c>
      <c r="AO188" s="20">
        <f t="shared" si="117"/>
        <v>-22.306282927926894</v>
      </c>
      <c r="AP188" s="20">
        <f t="shared" si="118"/>
        <v>-22.220353763851222</v>
      </c>
      <c r="AQ188" s="32">
        <f t="shared" si="123"/>
        <v>-40.164999999999999</v>
      </c>
      <c r="AR188" s="32">
        <f t="shared" si="135"/>
        <v>-40.688333333333333</v>
      </c>
      <c r="AS188" s="32">
        <f t="shared" si="141"/>
        <v>-40.68</v>
      </c>
      <c r="AT188" s="20">
        <f t="shared" si="137"/>
        <v>8.3333333333328596E-3</v>
      </c>
      <c r="AU188" s="64">
        <f t="shared" si="142"/>
        <v>-0.51500000000000057</v>
      </c>
      <c r="AV188" s="21"/>
      <c r="AW188" s="29">
        <f t="shared" si="108"/>
        <v>-5.8437692189200904E-2</v>
      </c>
      <c r="AX188" s="68">
        <f t="shared" si="125"/>
        <v>0.1145</v>
      </c>
      <c r="AY188" s="29"/>
      <c r="AZ188" s="29"/>
      <c r="BA188" s="16"/>
      <c r="BC188" s="20">
        <f t="shared" si="119"/>
        <v>-18.869116383779449</v>
      </c>
      <c r="BD188" s="20">
        <f t="shared" si="120"/>
        <v>-18.611328891552439</v>
      </c>
      <c r="BE188" s="32">
        <f t="shared" si="122"/>
        <v>-39.506</v>
      </c>
      <c r="BF188" s="32">
        <f t="shared" si="136"/>
        <v>-39.437999999999995</v>
      </c>
      <c r="BG188" s="32">
        <f t="shared" si="143"/>
        <v>-39.835730158730158</v>
      </c>
      <c r="BH188" s="32">
        <f t="shared" si="144"/>
        <v>6.8000000000004945E-2</v>
      </c>
      <c r="BI188" s="64">
        <f t="shared" si="145"/>
        <v>-0.32973015873015754</v>
      </c>
      <c r="BJ188" s="21"/>
      <c r="BK188" s="29">
        <f t="shared" si="109"/>
        <v>-0.87490144117948199</v>
      </c>
      <c r="BL188" s="29">
        <f t="shared" si="126"/>
        <v>-0.4</v>
      </c>
      <c r="BM188" s="29"/>
      <c r="BN188" s="29"/>
      <c r="BO188" s="16"/>
    </row>
    <row r="189" spans="1:67" ht="12.75">
      <c r="A189" s="5">
        <v>50470</v>
      </c>
      <c r="B189" s="8">
        <f t="shared" si="110"/>
        <v>-50.52</v>
      </c>
      <c r="C189" s="8">
        <f t="shared" si="112"/>
        <v>0.16259999999999764</v>
      </c>
      <c r="D189" s="2">
        <v>-37.28</v>
      </c>
      <c r="G189" s="20">
        <f t="shared" si="113"/>
        <v>-4.9104010393083577</v>
      </c>
      <c r="H189" s="34">
        <f t="shared" si="114"/>
        <v>-4.900853354411062</v>
      </c>
      <c r="I189" s="32">
        <f t="shared" si="104"/>
        <v>-34.53</v>
      </c>
      <c r="J189" s="32">
        <f t="shared" si="130"/>
        <v>-34.43833333333334</v>
      </c>
      <c r="K189" s="32">
        <f t="shared" si="131"/>
        <v>-34.684444444444438</v>
      </c>
      <c r="L189" s="32">
        <f t="shared" si="132"/>
        <v>9.1666666666661456E-2</v>
      </c>
      <c r="M189" s="64">
        <f t="shared" si="133"/>
        <v>-0.15444444444443661</v>
      </c>
      <c r="N189" s="21"/>
      <c r="O189" s="29">
        <f t="shared" si="128"/>
        <v>0.93145428495300264</v>
      </c>
      <c r="P189" s="29">
        <f t="shared" si="127"/>
        <v>-1.5699999999999999E-2</v>
      </c>
      <c r="Q189" s="29">
        <f t="shared" si="105"/>
        <v>0.77546930497203082</v>
      </c>
      <c r="R189" s="29">
        <f t="shared" si="129"/>
        <v>1.95E-2</v>
      </c>
      <c r="S189" s="44"/>
      <c r="T189" s="60"/>
      <c r="U189" s="37"/>
      <c r="V189" s="16"/>
      <c r="X189" s="42">
        <f t="shared" si="106"/>
        <v>0.28807335476681439</v>
      </c>
      <c r="Y189" s="20">
        <f t="shared" si="115"/>
        <v>-1.7405696999250744</v>
      </c>
      <c r="Z189" s="34">
        <f t="shared" si="116"/>
        <v>-1.7119266452331856</v>
      </c>
      <c r="AA189" s="32">
        <f t="shared" si="121"/>
        <v>-34.563333333333333</v>
      </c>
      <c r="AB189" s="32">
        <f t="shared" si="134"/>
        <v>-34.809555555555555</v>
      </c>
      <c r="AC189" s="32">
        <f t="shared" si="138"/>
        <v>-34.818465608465608</v>
      </c>
      <c r="AD189" s="32">
        <f t="shared" si="139"/>
        <v>-0.24622222222222234</v>
      </c>
      <c r="AE189" s="63">
        <f t="shared" si="140"/>
        <v>-0.25513227513227577</v>
      </c>
      <c r="AF189" s="21"/>
      <c r="AG189" s="29">
        <f t="shared" si="107"/>
        <v>-0.5096144860915196</v>
      </c>
      <c r="AH189" s="29">
        <f t="shared" si="124"/>
        <v>-5.8200000000000002E-2</v>
      </c>
      <c r="AI189" s="29"/>
      <c r="AJ189" s="29"/>
      <c r="AK189" s="29"/>
      <c r="AL189" s="16"/>
      <c r="AN189" s="42">
        <f t="shared" si="111"/>
        <v>-20.048495435699884</v>
      </c>
      <c r="AO189" s="20">
        <f t="shared" si="117"/>
        <v>-22.134424599775556</v>
      </c>
      <c r="AP189" s="20">
        <f t="shared" si="118"/>
        <v>-22.048495435699884</v>
      </c>
      <c r="AQ189" s="32">
        <f t="shared" si="123"/>
        <v>-40.96</v>
      </c>
      <c r="AR189" s="32">
        <f t="shared" si="135"/>
        <v>-40.619999999999997</v>
      </c>
      <c r="AS189" s="32">
        <f t="shared" si="141"/>
        <v>-40.841666666666669</v>
      </c>
      <c r="AT189" s="20">
        <f t="shared" si="137"/>
        <v>-0.22166666666667112</v>
      </c>
      <c r="AU189" s="64">
        <f t="shared" si="142"/>
        <v>0.11833333333333229</v>
      </c>
      <c r="AV189" s="21"/>
      <c r="AW189" s="29">
        <f t="shared" si="108"/>
        <v>0.59692325345996611</v>
      </c>
      <c r="AX189" s="68">
        <f t="shared" si="125"/>
        <v>0.1145</v>
      </c>
      <c r="AY189" s="29"/>
      <c r="AZ189" s="29"/>
      <c r="BA189" s="16"/>
      <c r="BC189" s="20">
        <f t="shared" si="119"/>
        <v>-18.353541399325433</v>
      </c>
      <c r="BD189" s="20">
        <f t="shared" si="120"/>
        <v>-18.095753907098423</v>
      </c>
      <c r="BE189" s="32">
        <f t="shared" si="122"/>
        <v>-39.685999999999993</v>
      </c>
      <c r="BF189" s="32">
        <f t="shared" si="136"/>
        <v>-39.798444444444442</v>
      </c>
      <c r="BG189" s="32">
        <f t="shared" si="143"/>
        <v>-39.953571428571429</v>
      </c>
      <c r="BH189" s="32">
        <f t="shared" si="144"/>
        <v>-0.11244444444444923</v>
      </c>
      <c r="BI189" s="64">
        <f t="shared" si="145"/>
        <v>-0.26757142857143634</v>
      </c>
      <c r="BJ189" s="21"/>
      <c r="BK189" s="29">
        <f t="shared" si="109"/>
        <v>-0.35891069874875381</v>
      </c>
      <c r="BL189" s="29">
        <f t="shared" si="126"/>
        <v>-0.4</v>
      </c>
      <c r="BM189" s="29"/>
      <c r="BN189" s="29"/>
      <c r="BO189" s="16"/>
    </row>
    <row r="190" spans="1:67" ht="12.75">
      <c r="A190" s="5">
        <v>50307.5</v>
      </c>
      <c r="B190" s="8">
        <f t="shared" si="110"/>
        <v>-50.357500000000002</v>
      </c>
      <c r="C190" s="8">
        <f t="shared" si="112"/>
        <v>0.16250000000000142</v>
      </c>
      <c r="D190" s="2">
        <v>-37.93</v>
      </c>
      <c r="G190" s="20">
        <f t="shared" si="113"/>
        <v>-4.8913056695137644</v>
      </c>
      <c r="H190" s="34">
        <f t="shared" si="114"/>
        <v>-4.8817579846164687</v>
      </c>
      <c r="I190" s="32">
        <f t="shared" si="104"/>
        <v>-35.105000000000004</v>
      </c>
      <c r="J190" s="32">
        <f t="shared" si="130"/>
        <v>-34.848333333333336</v>
      </c>
      <c r="K190" s="32">
        <f t="shared" si="131"/>
        <v>-34.778888888888886</v>
      </c>
      <c r="L190" s="32">
        <f t="shared" si="132"/>
        <v>0.25666666666666771</v>
      </c>
      <c r="M190" s="64">
        <f t="shared" si="133"/>
        <v>0.32611111111111768</v>
      </c>
      <c r="N190" s="21"/>
      <c r="O190" s="29">
        <f t="shared" si="128"/>
        <v>-0.78083773620828967</v>
      </c>
      <c r="P190" s="29">
        <f t="shared" si="127"/>
        <v>-1.5699999999999999E-2</v>
      </c>
      <c r="Q190" s="29">
        <f t="shared" si="105"/>
        <v>0.99989057929515768</v>
      </c>
      <c r="R190" s="29">
        <f t="shared" si="129"/>
        <v>1.95E-2</v>
      </c>
      <c r="S190" s="44"/>
      <c r="T190" s="60"/>
      <c r="U190" s="37"/>
      <c r="V190" s="16"/>
      <c r="X190" s="42">
        <f t="shared" si="106"/>
        <v>0.34535946415059393</v>
      </c>
      <c r="Y190" s="20">
        <f t="shared" si="115"/>
        <v>-1.6832835905412948</v>
      </c>
      <c r="Z190" s="34">
        <f t="shared" si="116"/>
        <v>-1.6546405358494061</v>
      </c>
      <c r="AA190" s="32">
        <f t="shared" si="121"/>
        <v>-34.853333333333332</v>
      </c>
      <c r="AB190" s="32">
        <f t="shared" si="134"/>
        <v>-34.709444444444443</v>
      </c>
      <c r="AC190" s="32">
        <f t="shared" si="138"/>
        <v>-34.822962962962968</v>
      </c>
      <c r="AD190" s="32">
        <f t="shared" si="139"/>
        <v>0.14388888888888829</v>
      </c>
      <c r="AE190" s="63">
        <f t="shared" si="140"/>
        <v>3.0370370370363275E-2</v>
      </c>
      <c r="AF190" s="21"/>
      <c r="AG190" s="29">
        <f t="shared" si="107"/>
        <v>0.16266895032824633</v>
      </c>
      <c r="AH190" s="29">
        <f t="shared" si="124"/>
        <v>-5.8200000000000002E-2</v>
      </c>
      <c r="AI190" s="29"/>
      <c r="AJ190" s="29"/>
      <c r="AK190" s="29"/>
      <c r="AL190" s="16"/>
      <c r="AN190" s="42">
        <f t="shared" si="111"/>
        <v>-19.876637107548547</v>
      </c>
      <c r="AO190" s="20">
        <f t="shared" si="117"/>
        <v>-21.962566271624219</v>
      </c>
      <c r="AP190" s="20">
        <f t="shared" si="118"/>
        <v>-21.876637107548547</v>
      </c>
      <c r="AQ190" s="32">
        <f t="shared" si="123"/>
        <v>-40.734999999999999</v>
      </c>
      <c r="AR190" s="32">
        <f t="shared" si="135"/>
        <v>-40.981666666666662</v>
      </c>
      <c r="AS190" s="32">
        <f t="shared" si="141"/>
        <v>-40.857777777777784</v>
      </c>
      <c r="AT190" s="20">
        <f t="shared" si="137"/>
        <v>0.12388888888887806</v>
      </c>
      <c r="AU190" s="64">
        <f t="shared" si="142"/>
        <v>-0.12277777777778454</v>
      </c>
      <c r="AV190" s="21"/>
      <c r="AW190" s="29">
        <f t="shared" si="108"/>
        <v>0.972977174752229</v>
      </c>
      <c r="AX190" s="68">
        <f t="shared" si="125"/>
        <v>0.1145</v>
      </c>
      <c r="AY190" s="29"/>
      <c r="AZ190" s="29"/>
      <c r="BA190" s="16"/>
      <c r="BC190" s="20">
        <f t="shared" si="119"/>
        <v>-17.837966414871417</v>
      </c>
      <c r="BD190" s="20">
        <f t="shared" si="120"/>
        <v>-17.580178922644407</v>
      </c>
      <c r="BE190" s="32">
        <f t="shared" si="122"/>
        <v>-40.203333333333333</v>
      </c>
      <c r="BF190" s="32">
        <f t="shared" si="136"/>
        <v>-40.069301587301588</v>
      </c>
      <c r="BG190" s="32">
        <f t="shared" si="143"/>
        <v>-39.928460317460313</v>
      </c>
      <c r="BH190" s="32">
        <f t="shared" si="144"/>
        <v>0.13403174603174506</v>
      </c>
      <c r="BI190" s="64">
        <f t="shared" si="145"/>
        <v>0.27487301587301971</v>
      </c>
      <c r="BJ190" s="21"/>
      <c r="BK190" s="29">
        <f t="shared" si="109"/>
        <v>0.32501834847461181</v>
      </c>
      <c r="BL190" s="29">
        <f t="shared" si="126"/>
        <v>-0.4</v>
      </c>
      <c r="BM190" s="29"/>
      <c r="BN190" s="29"/>
      <c r="BO190" s="16"/>
    </row>
    <row r="191" spans="1:67" ht="12.75">
      <c r="A191" s="5">
        <v>50002</v>
      </c>
      <c r="B191" s="8">
        <f t="shared" si="110"/>
        <v>-50.052</v>
      </c>
      <c r="C191" s="8">
        <f t="shared" si="112"/>
        <v>0.3055000000000021</v>
      </c>
      <c r="D191" s="2">
        <v>-38.07</v>
      </c>
      <c r="G191" s="20">
        <f t="shared" si="113"/>
        <v>-4.8722102997191712</v>
      </c>
      <c r="H191" s="34">
        <f t="shared" si="114"/>
        <v>-4.8626626148218755</v>
      </c>
      <c r="I191" s="32">
        <f t="shared" si="104"/>
        <v>-34.909999999999997</v>
      </c>
      <c r="J191" s="32">
        <f t="shared" si="130"/>
        <v>-34.895000000000003</v>
      </c>
      <c r="K191" s="32">
        <f t="shared" si="131"/>
        <v>-34.880000000000003</v>
      </c>
      <c r="L191" s="32">
        <f t="shared" si="132"/>
        <v>1.4999999999993463E-2</v>
      </c>
      <c r="M191" s="64">
        <f t="shared" si="133"/>
        <v>2.9999999999994031E-2</v>
      </c>
      <c r="N191" s="21"/>
      <c r="O191" s="29">
        <f t="shared" si="128"/>
        <v>-0.15061654874466157</v>
      </c>
      <c r="P191" s="29">
        <f t="shared" si="127"/>
        <v>-1.5699999999999999E-2</v>
      </c>
      <c r="Q191" s="29">
        <f t="shared" si="105"/>
        <v>0.75645193902011321</v>
      </c>
      <c r="R191" s="29">
        <f t="shared" si="129"/>
        <v>1.95E-2</v>
      </c>
      <c r="S191" s="44"/>
      <c r="T191" s="60"/>
      <c r="U191" s="37"/>
      <c r="V191" s="16"/>
      <c r="X191" s="42">
        <f t="shared" si="106"/>
        <v>0.40264557353437347</v>
      </c>
      <c r="Y191" s="20">
        <f t="shared" si="115"/>
        <v>-1.6259974811575153</v>
      </c>
      <c r="Z191" s="34">
        <f t="shared" si="116"/>
        <v>-1.5973544264656265</v>
      </c>
      <c r="AA191" s="32">
        <f t="shared" si="121"/>
        <v>-34.711666666666666</v>
      </c>
      <c r="AB191" s="32">
        <f t="shared" si="134"/>
        <v>-34.743888888888883</v>
      </c>
      <c r="AC191" s="32">
        <f t="shared" si="138"/>
        <v>-34.82948148148148</v>
      </c>
      <c r="AD191" s="32">
        <f t="shared" si="139"/>
        <v>-3.2222222222216601E-2</v>
      </c>
      <c r="AE191" s="63">
        <f t="shared" si="140"/>
        <v>-0.11781481481481393</v>
      </c>
      <c r="AF191" s="21"/>
      <c r="AG191" s="29">
        <f t="shared" si="107"/>
        <v>0.7588377770254201</v>
      </c>
      <c r="AH191" s="29">
        <f t="shared" si="124"/>
        <v>-5.8200000000000002E-2</v>
      </c>
      <c r="AI191" s="29"/>
      <c r="AJ191" s="29"/>
      <c r="AK191" s="29"/>
      <c r="AL191" s="16"/>
      <c r="AN191" s="42">
        <f t="shared" si="111"/>
        <v>-19.704778779397209</v>
      </c>
      <c r="AO191" s="20">
        <f t="shared" si="117"/>
        <v>-21.790707943472881</v>
      </c>
      <c r="AP191" s="20">
        <f t="shared" si="118"/>
        <v>-21.704778779397209</v>
      </c>
      <c r="AQ191" s="32">
        <f t="shared" si="123"/>
        <v>-41.25</v>
      </c>
      <c r="AR191" s="32">
        <f t="shared" si="135"/>
        <v>-40.966666666666669</v>
      </c>
      <c r="AS191" s="32">
        <f t="shared" si="141"/>
        <v>-40.879444444444445</v>
      </c>
      <c r="AT191" s="20">
        <f t="shared" si="137"/>
        <v>8.7222222222223422E-2</v>
      </c>
      <c r="AU191" s="64">
        <f t="shared" si="142"/>
        <v>0.37055555555555486</v>
      </c>
      <c r="AV191" s="21"/>
      <c r="AW191" s="29">
        <f t="shared" si="108"/>
        <v>0.89376426254114205</v>
      </c>
      <c r="AX191" s="68">
        <f t="shared" si="125"/>
        <v>0.1145</v>
      </c>
      <c r="AY191" s="29"/>
      <c r="AZ191" s="29"/>
      <c r="BA191" s="16"/>
      <c r="BC191" s="20">
        <f t="shared" si="119"/>
        <v>-17.322391430417401</v>
      </c>
      <c r="BD191" s="20">
        <f t="shared" si="120"/>
        <v>-17.064603938190391</v>
      </c>
      <c r="BE191" s="32">
        <f t="shared" si="122"/>
        <v>-40.318571428571424</v>
      </c>
      <c r="BF191" s="32">
        <f t="shared" si="136"/>
        <v>-40.351190476190474</v>
      </c>
      <c r="BG191" s="32">
        <f t="shared" si="143"/>
        <v>-39.896714285714289</v>
      </c>
      <c r="BH191" s="32">
        <f t="shared" si="144"/>
        <v>-3.2619047619050434E-2</v>
      </c>
      <c r="BI191" s="64">
        <f t="shared" si="145"/>
        <v>0.42185714285713516</v>
      </c>
      <c r="BJ191" s="21"/>
      <c r="BK191" s="29">
        <f t="shared" si="109"/>
        <v>0.85686769827012532</v>
      </c>
      <c r="BL191" s="29">
        <f t="shared" si="126"/>
        <v>-0.4</v>
      </c>
      <c r="BM191" s="29"/>
      <c r="BN191" s="29"/>
      <c r="BO191" s="16"/>
    </row>
    <row r="192" spans="1:67" ht="12.75">
      <c r="A192" s="5">
        <v>49884</v>
      </c>
      <c r="B192" s="8">
        <f t="shared" si="110"/>
        <v>-49.933999999999997</v>
      </c>
      <c r="C192" s="8">
        <f t="shared" si="112"/>
        <v>0.1180000000000021</v>
      </c>
      <c r="D192" s="2">
        <v>-38</v>
      </c>
      <c r="G192" s="20">
        <f t="shared" si="113"/>
        <v>-4.8531149299245779</v>
      </c>
      <c r="H192" s="34">
        <f t="shared" si="114"/>
        <v>-4.8435672450272822</v>
      </c>
      <c r="I192" s="32">
        <f t="shared" si="104"/>
        <v>-34.67</v>
      </c>
      <c r="J192" s="32">
        <f t="shared" si="130"/>
        <v>-35.073333333333331</v>
      </c>
      <c r="K192" s="32">
        <f t="shared" si="131"/>
        <v>-34.872222222222227</v>
      </c>
      <c r="L192" s="32">
        <f t="shared" si="132"/>
        <v>-0.40333333333332888</v>
      </c>
      <c r="M192" s="64">
        <f t="shared" si="133"/>
        <v>-0.20222222222222541</v>
      </c>
      <c r="N192" s="21"/>
      <c r="O192" s="29">
        <f t="shared" si="128"/>
        <v>0.93145428495301053</v>
      </c>
      <c r="P192" s="29">
        <f t="shared" si="127"/>
        <v>-1.5699999999999999E-2</v>
      </c>
      <c r="Q192" s="29">
        <f t="shared" si="105"/>
        <v>0.15906102945072456</v>
      </c>
      <c r="R192" s="29">
        <f t="shared" si="129"/>
        <v>1.95E-2</v>
      </c>
      <c r="S192" s="44"/>
      <c r="T192" s="60"/>
      <c r="U192" s="37"/>
      <c r="V192" s="16"/>
      <c r="X192" s="42">
        <f t="shared" si="106"/>
        <v>0.45993168291815301</v>
      </c>
      <c r="Y192" s="20">
        <f t="shared" si="115"/>
        <v>-1.5687113717737358</v>
      </c>
      <c r="Z192" s="34">
        <f t="shared" si="116"/>
        <v>-1.540068317081847</v>
      </c>
      <c r="AA192" s="32">
        <f t="shared" si="121"/>
        <v>-34.666666666666664</v>
      </c>
      <c r="AB192" s="32">
        <f t="shared" si="134"/>
        <v>-34.748333333333335</v>
      </c>
      <c r="AC192" s="32">
        <f t="shared" si="138"/>
        <v>-34.835777777777778</v>
      </c>
      <c r="AD192" s="32">
        <f t="shared" si="139"/>
        <v>-8.1666666666670551E-2</v>
      </c>
      <c r="AE192" s="63">
        <f t="shared" si="140"/>
        <v>-0.1691111111111141</v>
      </c>
      <c r="AF192" s="21"/>
      <c r="AG192" s="29">
        <f t="shared" si="107"/>
        <v>0.99993797430991671</v>
      </c>
      <c r="AH192" s="29">
        <f t="shared" si="124"/>
        <v>-5.8200000000000002E-2</v>
      </c>
      <c r="AI192" s="29"/>
      <c r="AJ192" s="29"/>
      <c r="AK192" s="29"/>
      <c r="AL192" s="16"/>
      <c r="AN192" s="42">
        <f t="shared" si="111"/>
        <v>-19.532920451245872</v>
      </c>
      <c r="AO192" s="20">
        <f t="shared" si="117"/>
        <v>-21.618849615321544</v>
      </c>
      <c r="AP192" s="20">
        <f t="shared" si="118"/>
        <v>-21.532920451245872</v>
      </c>
      <c r="AQ192" s="32">
        <f t="shared" si="123"/>
        <v>-40.914999999999999</v>
      </c>
      <c r="AR192" s="32">
        <f t="shared" si="135"/>
        <v>-41.181666666666665</v>
      </c>
      <c r="AS192" s="32">
        <f t="shared" si="141"/>
        <v>-40.742777777777775</v>
      </c>
      <c r="AT192" s="20">
        <f t="shared" si="137"/>
        <v>0.43888888888888999</v>
      </c>
      <c r="AU192" s="64">
        <f t="shared" si="142"/>
        <v>0.17222222222222427</v>
      </c>
      <c r="AV192" s="21"/>
      <c r="AW192" s="29">
        <f t="shared" si="108"/>
        <v>0.39634911880371843</v>
      </c>
      <c r="AX192" s="68">
        <f t="shared" si="125"/>
        <v>0.1145</v>
      </c>
      <c r="AY192" s="29"/>
      <c r="AZ192" s="29"/>
      <c r="BA192" s="16"/>
      <c r="BC192" s="20">
        <f t="shared" si="119"/>
        <v>-16.806816445963385</v>
      </c>
      <c r="BD192" s="20">
        <f t="shared" si="120"/>
        <v>-16.549028953736375</v>
      </c>
      <c r="BE192" s="32">
        <f t="shared" si="122"/>
        <v>-40.531666666666666</v>
      </c>
      <c r="BF192" s="32">
        <f t="shared" si="136"/>
        <v>-40.459603174603174</v>
      </c>
      <c r="BG192" s="32">
        <f t="shared" si="143"/>
        <v>-39.605751322751324</v>
      </c>
      <c r="BH192" s="32">
        <f t="shared" si="144"/>
        <v>7.2063492063492163E-2</v>
      </c>
      <c r="BI192" s="64">
        <f t="shared" si="145"/>
        <v>0.92591534391534225</v>
      </c>
      <c r="BJ192" s="21"/>
      <c r="BK192" s="29">
        <f t="shared" si="109"/>
        <v>0.98777912902134635</v>
      </c>
      <c r="BL192" s="29">
        <f t="shared" si="126"/>
        <v>-0.4</v>
      </c>
      <c r="BM192" s="29"/>
      <c r="BN192" s="29"/>
      <c r="BO192" s="16"/>
    </row>
    <row r="193" spans="1:67" ht="12.75">
      <c r="A193" s="5">
        <v>49768</v>
      </c>
      <c r="B193" s="8">
        <f t="shared" si="110"/>
        <v>-49.817999999999998</v>
      </c>
      <c r="C193" s="8">
        <f t="shared" si="112"/>
        <v>0.11599999999999966</v>
      </c>
      <c r="D193" s="2">
        <v>-38.11</v>
      </c>
      <c r="G193" s="20">
        <f t="shared" si="113"/>
        <v>-4.8340195601299847</v>
      </c>
      <c r="H193" s="34">
        <f t="shared" si="114"/>
        <v>-4.8244718752326889</v>
      </c>
      <c r="I193" s="32">
        <f t="shared" si="104"/>
        <v>-35.64</v>
      </c>
      <c r="J193" s="32">
        <f t="shared" si="130"/>
        <v>-35.18333333333333</v>
      </c>
      <c r="K193" s="32">
        <f t="shared" si="131"/>
        <v>-35.013333333333335</v>
      </c>
      <c r="L193" s="32">
        <f t="shared" si="132"/>
        <v>0.45666666666667055</v>
      </c>
      <c r="M193" s="64">
        <f t="shared" si="133"/>
        <v>0.62666666666666515</v>
      </c>
      <c r="N193" s="21"/>
      <c r="O193" s="29">
        <f t="shared" si="128"/>
        <v>-0.78083773620834718</v>
      </c>
      <c r="P193" s="29">
        <f t="shared" si="127"/>
        <v>-1.5699999999999999E-2</v>
      </c>
      <c r="Q193" s="29">
        <f t="shared" si="105"/>
        <v>-0.51275630356511126</v>
      </c>
      <c r="R193" s="29">
        <f t="shared" si="129"/>
        <v>1.95E-2</v>
      </c>
      <c r="S193" s="44"/>
      <c r="T193" s="60"/>
      <c r="U193" s="37"/>
      <c r="V193" s="16"/>
      <c r="X193" s="42">
        <f t="shared" si="106"/>
        <v>0.51721779230193254</v>
      </c>
      <c r="Y193" s="20">
        <f t="shared" si="115"/>
        <v>-1.5114252623899562</v>
      </c>
      <c r="Z193" s="34">
        <f t="shared" si="116"/>
        <v>-1.4827822076980675</v>
      </c>
      <c r="AA193" s="32">
        <f t="shared" si="121"/>
        <v>-34.866666666666667</v>
      </c>
      <c r="AB193" s="32">
        <f t="shared" si="134"/>
        <v>-34.772222222222219</v>
      </c>
      <c r="AC193" s="32">
        <f t="shared" si="138"/>
        <v>-34.84079365079365</v>
      </c>
      <c r="AD193" s="32">
        <f t="shared" si="139"/>
        <v>9.444444444444855E-2</v>
      </c>
      <c r="AE193" s="63">
        <f t="shared" si="140"/>
        <v>2.587301587301738E-2</v>
      </c>
      <c r="AF193" s="21"/>
      <c r="AG193" s="29">
        <f t="shared" si="107"/>
        <v>0.77315608034209926</v>
      </c>
      <c r="AH193" s="29">
        <f t="shared" si="124"/>
        <v>-5.8200000000000002E-2</v>
      </c>
      <c r="AI193" s="29"/>
      <c r="AJ193" s="29"/>
      <c r="AK193" s="29"/>
      <c r="AL193" s="16"/>
      <c r="AN193" s="42">
        <f t="shared" si="111"/>
        <v>-19.361062123094534</v>
      </c>
      <c r="AO193" s="20">
        <f t="shared" si="117"/>
        <v>-21.446991287170206</v>
      </c>
      <c r="AP193" s="20">
        <f t="shared" si="118"/>
        <v>-21.361062123094534</v>
      </c>
      <c r="AQ193" s="32">
        <f t="shared" si="123"/>
        <v>-41.38</v>
      </c>
      <c r="AR193" s="32">
        <f t="shared" si="135"/>
        <v>-41.06</v>
      </c>
      <c r="AS193" s="32">
        <f t="shared" si="141"/>
        <v>-40.668333333333329</v>
      </c>
      <c r="AT193" s="20">
        <f t="shared" si="137"/>
        <v>0.39166666666667282</v>
      </c>
      <c r="AU193" s="64">
        <f t="shared" si="142"/>
        <v>0.71166666666667311</v>
      </c>
      <c r="AV193" s="21"/>
      <c r="AW193" s="29">
        <f t="shared" si="108"/>
        <v>-0.28652218255175738</v>
      </c>
      <c r="AX193" s="68">
        <f t="shared" si="125"/>
        <v>0.1145</v>
      </c>
      <c r="AY193" s="29"/>
      <c r="AZ193" s="29"/>
      <c r="BA193" s="16"/>
      <c r="BC193" s="20">
        <f t="shared" si="119"/>
        <v>-16.291241461509369</v>
      </c>
      <c r="BD193" s="20">
        <f t="shared" si="120"/>
        <v>-16.033453969282359</v>
      </c>
      <c r="BE193" s="32">
        <f t="shared" si="122"/>
        <v>-40.528571428571425</v>
      </c>
      <c r="BF193" s="32">
        <f t="shared" si="136"/>
        <v>-40.286746031746027</v>
      </c>
      <c r="BG193" s="32">
        <f t="shared" si="143"/>
        <v>-39.44656613756613</v>
      </c>
      <c r="BH193" s="32">
        <f t="shared" si="144"/>
        <v>0.24182539682539783</v>
      </c>
      <c r="BI193" s="64">
        <f t="shared" si="145"/>
        <v>1.0820052910052951</v>
      </c>
      <c r="BJ193" s="21"/>
      <c r="BK193" s="29">
        <f t="shared" si="109"/>
        <v>0.65649772736128598</v>
      </c>
      <c r="BL193" s="29">
        <f t="shared" si="126"/>
        <v>-0.4</v>
      </c>
      <c r="BM193" s="29"/>
      <c r="BN193" s="29"/>
      <c r="BO193" s="16"/>
    </row>
    <row r="194" spans="1:67" ht="12.75">
      <c r="A194" s="5">
        <v>49652</v>
      </c>
      <c r="B194" s="8">
        <f t="shared" si="110"/>
        <v>-49.701999999999998</v>
      </c>
      <c r="C194" s="8">
        <f t="shared" si="112"/>
        <v>0.11599999999999966</v>
      </c>
      <c r="D194" s="2">
        <v>-38.049999999999997</v>
      </c>
      <c r="G194" s="20">
        <f t="shared" si="113"/>
        <v>-4.8149241903353914</v>
      </c>
      <c r="H194" s="34">
        <f t="shared" si="114"/>
        <v>-4.8053765054380957</v>
      </c>
      <c r="I194" s="32">
        <f t="shared" ref="I194:I257" si="146">AVERAGEIFS(Oxy,KyrBP,"&gt;"&amp;G194,KyrBP,"&lt;="&amp;G195)</f>
        <v>-35.239999999999995</v>
      </c>
      <c r="J194" s="32">
        <f t="shared" si="130"/>
        <v>-35.436666666666667</v>
      </c>
      <c r="K194" s="32">
        <f t="shared" si="131"/>
        <v>-35.019444444444439</v>
      </c>
      <c r="L194" s="32">
        <f t="shared" si="132"/>
        <v>-0.19666666666667254</v>
      </c>
      <c r="M194" s="64">
        <f t="shared" si="133"/>
        <v>0.22055555555555628</v>
      </c>
      <c r="N194" s="21"/>
      <c r="O194" s="29">
        <f t="shared" si="128"/>
        <v>-0.15061654874468289</v>
      </c>
      <c r="P194" s="29">
        <f t="shared" si="127"/>
        <v>-1.5699999999999999E-2</v>
      </c>
      <c r="Q194" s="29">
        <f t="shared" ref="Q194:Q257" si="147" xml:space="preserve"> SIN((2*PI()*(H194+R194)/0.171858328151339) + 3.421821408)</f>
        <v>-0.94464926349127831</v>
      </c>
      <c r="R194" s="29">
        <f t="shared" si="129"/>
        <v>1.95E-2</v>
      </c>
      <c r="S194" s="44"/>
      <c r="T194" s="60"/>
      <c r="U194" s="37"/>
      <c r="V194" s="16"/>
      <c r="X194" s="42">
        <f t="shared" ref="X194:X227" si="148">Z194+2</f>
        <v>0.57450390168571208</v>
      </c>
      <c r="Y194" s="20">
        <f t="shared" si="115"/>
        <v>-1.4541391530061767</v>
      </c>
      <c r="Z194" s="34">
        <f t="shared" si="116"/>
        <v>-1.4254960983142879</v>
      </c>
      <c r="AA194" s="32">
        <f t="shared" si="121"/>
        <v>-34.783333333333339</v>
      </c>
      <c r="AB194" s="32">
        <f t="shared" si="134"/>
        <v>-34.848888888888894</v>
      </c>
      <c r="AC194" s="32">
        <f t="shared" si="138"/>
        <v>-34.909312169312173</v>
      </c>
      <c r="AD194" s="32">
        <f t="shared" si="139"/>
        <v>-6.5555555555555145E-2</v>
      </c>
      <c r="AE194" s="63">
        <f t="shared" si="140"/>
        <v>-0.12597883597883452</v>
      </c>
      <c r="AF194" s="21"/>
      <c r="AG194" s="29">
        <f t="shared" ref="AG194:AG227" si="149" xml:space="preserve"> SIN((2*PI()*(Z194+AH194)/0.515574984454017) + 2.187804708)</f>
        <v>0.18460586370951634</v>
      </c>
      <c r="AH194" s="29">
        <f t="shared" si="124"/>
        <v>-5.8200000000000002E-2</v>
      </c>
      <c r="AI194" s="29"/>
      <c r="AJ194" s="29"/>
      <c r="AK194" s="29"/>
      <c r="AL194" s="16"/>
      <c r="AN194" s="42">
        <f t="shared" si="111"/>
        <v>-19.189203794943197</v>
      </c>
      <c r="AO194" s="20">
        <f t="shared" si="117"/>
        <v>-21.275132959018869</v>
      </c>
      <c r="AP194" s="20">
        <f t="shared" si="118"/>
        <v>-21.189203794943197</v>
      </c>
      <c r="AQ194" s="32">
        <f t="shared" si="123"/>
        <v>-40.885000000000005</v>
      </c>
      <c r="AR194" s="32">
        <f t="shared" si="135"/>
        <v>-40.983333333333341</v>
      </c>
      <c r="AS194" s="32">
        <f t="shared" si="141"/>
        <v>-40.486111111111114</v>
      </c>
      <c r="AT194" s="20">
        <f t="shared" si="137"/>
        <v>0.49722222222222712</v>
      </c>
      <c r="AU194" s="64">
        <f t="shared" si="142"/>
        <v>0.39888888888889085</v>
      </c>
      <c r="AV194" s="21"/>
      <c r="AW194" s="29">
        <f t="shared" ref="AW194:AW257" si="150" xml:space="preserve"> SIN((2*PI()*(AP194+AX194)/1.54672495336205) + 1.776465808)</f>
        <v>-0.83532657035190117</v>
      </c>
      <c r="AX194" s="68">
        <f t="shared" si="125"/>
        <v>0.1145</v>
      </c>
      <c r="AY194" s="29"/>
      <c r="AZ194" s="29"/>
      <c r="BA194" s="16"/>
      <c r="BC194" s="20">
        <f t="shared" si="119"/>
        <v>-15.775666477055353</v>
      </c>
      <c r="BD194" s="20">
        <f t="shared" si="120"/>
        <v>-15.517878984828343</v>
      </c>
      <c r="BE194" s="32">
        <f t="shared" si="122"/>
        <v>-39.800000000000004</v>
      </c>
      <c r="BF194" s="32">
        <f t="shared" si="136"/>
        <v>-39.900952380952383</v>
      </c>
      <c r="BG194" s="32">
        <f t="shared" si="143"/>
        <v>-39.280545935545938</v>
      </c>
      <c r="BH194" s="32">
        <f t="shared" si="144"/>
        <v>-0.10095238095237846</v>
      </c>
      <c r="BI194" s="64">
        <f t="shared" si="145"/>
        <v>0.51945406445406661</v>
      </c>
      <c r="BJ194" s="21"/>
      <c r="BK194" s="29">
        <f t="shared" ref="BK194:BK227" si="151" xml:space="preserve"> SIN((2*PI()*(BD194+BL194)/4.64017486008615) + 5.828143046)</f>
        <v>1.8033742909360335E-2</v>
      </c>
      <c r="BL194" s="29">
        <f t="shared" si="126"/>
        <v>-0.4</v>
      </c>
      <c r="BM194" s="29"/>
      <c r="BN194" s="29"/>
      <c r="BO194" s="16"/>
    </row>
    <row r="195" spans="1:67" ht="12.75">
      <c r="A195" s="5">
        <v>49541</v>
      </c>
      <c r="B195" s="8">
        <f t="shared" ref="B195:B258" si="152">(-A195-50)/1000</f>
        <v>-49.591000000000001</v>
      </c>
      <c r="C195" s="8">
        <f t="shared" si="112"/>
        <v>0.1109999999999971</v>
      </c>
      <c r="D195" s="2">
        <v>-38.299999999999997</v>
      </c>
      <c r="G195" s="20">
        <f t="shared" si="113"/>
        <v>-4.7958288205407982</v>
      </c>
      <c r="H195" s="34">
        <f t="shared" si="114"/>
        <v>-4.7862811356435024</v>
      </c>
      <c r="I195" s="32">
        <f t="shared" si="146"/>
        <v>-35.43</v>
      </c>
      <c r="J195" s="32">
        <f t="shared" si="130"/>
        <v>-35.104999999999997</v>
      </c>
      <c r="K195" s="32">
        <f t="shared" si="131"/>
        <v>-35.136666666666656</v>
      </c>
      <c r="L195" s="32">
        <f t="shared" si="132"/>
        <v>0.32500000000000284</v>
      </c>
      <c r="M195" s="64">
        <f t="shared" si="133"/>
        <v>0.29333333333334366</v>
      </c>
      <c r="N195" s="21"/>
      <c r="O195" s="29">
        <f t="shared" si="128"/>
        <v>0.931454284952977</v>
      </c>
      <c r="P195" s="29">
        <f t="shared" si="127"/>
        <v>-1.5699999999999999E-2</v>
      </c>
      <c r="Q195" s="29">
        <f t="shared" si="147"/>
        <v>-0.93453033442274069</v>
      </c>
      <c r="R195" s="29">
        <f t="shared" si="129"/>
        <v>1.95E-2</v>
      </c>
      <c r="S195" s="44"/>
      <c r="T195" s="60"/>
      <c r="U195" s="37"/>
      <c r="V195" s="16"/>
      <c r="X195" s="42">
        <f t="shared" si="148"/>
        <v>0.63179001106949162</v>
      </c>
      <c r="Y195" s="20">
        <f t="shared" si="115"/>
        <v>-1.3968530436223972</v>
      </c>
      <c r="Z195" s="34">
        <f t="shared" si="116"/>
        <v>-1.3682099889305084</v>
      </c>
      <c r="AA195" s="32">
        <f t="shared" si="121"/>
        <v>-34.896666666666668</v>
      </c>
      <c r="AB195" s="32">
        <f t="shared" si="134"/>
        <v>-34.949444444444445</v>
      </c>
      <c r="AC195" s="32">
        <f t="shared" si="138"/>
        <v>-34.950529100529103</v>
      </c>
      <c r="AD195" s="32">
        <f t="shared" si="139"/>
        <v>-5.2777777777777146E-2</v>
      </c>
      <c r="AE195" s="63">
        <f t="shared" si="140"/>
        <v>-5.38624338624345E-2</v>
      </c>
      <c r="AF195" s="21"/>
      <c r="AG195" s="29">
        <f t="shared" si="149"/>
        <v>-0.49032348821838828</v>
      </c>
      <c r="AH195" s="29">
        <f t="shared" si="124"/>
        <v>-5.8200000000000002E-2</v>
      </c>
      <c r="AI195" s="29"/>
      <c r="AJ195" s="29"/>
      <c r="AK195" s="29"/>
      <c r="AL195" s="16"/>
      <c r="AN195" s="42">
        <f t="shared" ref="AN195:AN258" si="153">AP195+2</f>
        <v>-19.017345466791859</v>
      </c>
      <c r="AO195" s="20">
        <f t="shared" si="117"/>
        <v>-21.103274630867531</v>
      </c>
      <c r="AP195" s="20">
        <f t="shared" si="118"/>
        <v>-21.017345466791859</v>
      </c>
      <c r="AQ195" s="32">
        <f t="shared" si="123"/>
        <v>-40.685000000000002</v>
      </c>
      <c r="AR195" s="32">
        <f t="shared" si="135"/>
        <v>-40.426666666666669</v>
      </c>
      <c r="AS195" s="32">
        <f t="shared" si="141"/>
        <v>-40.460555555555551</v>
      </c>
      <c r="AT195" s="20">
        <f t="shared" si="137"/>
        <v>-3.3888888888881752E-2</v>
      </c>
      <c r="AU195" s="64">
        <f t="shared" si="142"/>
        <v>0.22444444444445111</v>
      </c>
      <c r="AV195" s="21"/>
      <c r="AW195" s="29">
        <f t="shared" si="150"/>
        <v>-0.99327237226367471</v>
      </c>
      <c r="AX195" s="68">
        <f t="shared" si="125"/>
        <v>0.1145</v>
      </c>
      <c r="AY195" s="29"/>
      <c r="AZ195" s="29"/>
      <c r="BA195" s="16"/>
      <c r="BC195" s="20">
        <f t="shared" si="119"/>
        <v>-15.260091492601337</v>
      </c>
      <c r="BD195" s="20">
        <f t="shared" si="120"/>
        <v>-15.002304000374327</v>
      </c>
      <c r="BE195" s="32">
        <f t="shared" si="122"/>
        <v>-39.374285714285712</v>
      </c>
      <c r="BF195" s="32">
        <f t="shared" si="136"/>
        <v>-38.559206349206356</v>
      </c>
      <c r="BG195" s="32">
        <f t="shared" si="143"/>
        <v>-39.211039762706427</v>
      </c>
      <c r="BH195" s="32">
        <f t="shared" si="144"/>
        <v>0.81507936507935597</v>
      </c>
      <c r="BI195" s="64">
        <f t="shared" si="145"/>
        <v>0.16324595157928457</v>
      </c>
      <c r="BJ195" s="21"/>
      <c r="BK195" s="29">
        <f t="shared" si="151"/>
        <v>-0.62886843027258232</v>
      </c>
      <c r="BL195" s="29">
        <f t="shared" si="126"/>
        <v>-0.4</v>
      </c>
      <c r="BM195" s="29"/>
      <c r="BN195" s="29"/>
      <c r="BO195" s="16"/>
    </row>
    <row r="196" spans="1:67" ht="12.75">
      <c r="A196" s="5">
        <v>49432</v>
      </c>
      <c r="B196" s="8">
        <f t="shared" si="152"/>
        <v>-49.481999999999999</v>
      </c>
      <c r="C196" s="8">
        <f t="shared" ref="C196:C259" si="154">ABS(B195-B196)</f>
        <v>0.10900000000000176</v>
      </c>
      <c r="D196" s="2">
        <v>-38.26</v>
      </c>
      <c r="G196" s="20">
        <f t="shared" ref="G196:G259" si="155">G195+0.0190953697945932</f>
        <v>-4.7767334507462049</v>
      </c>
      <c r="H196" s="34">
        <f t="shared" ref="H196:H259" si="156">H195+0.0190953697945932</f>
        <v>-4.7671857658489092</v>
      </c>
      <c r="I196" s="32">
        <f t="shared" si="146"/>
        <v>-34.644999999999996</v>
      </c>
      <c r="J196" s="32">
        <f t="shared" si="130"/>
        <v>-35.008333333333333</v>
      </c>
      <c r="K196" s="32">
        <f t="shared" si="131"/>
        <v>-35.267777777777773</v>
      </c>
      <c r="L196" s="32">
        <f t="shared" si="132"/>
        <v>-0.36333333333333684</v>
      </c>
      <c r="M196" s="64">
        <f t="shared" si="133"/>
        <v>-0.62277777777777743</v>
      </c>
      <c r="N196" s="21"/>
      <c r="O196" s="29">
        <f t="shared" si="128"/>
        <v>-0.78083773620833374</v>
      </c>
      <c r="P196" s="29">
        <f t="shared" si="127"/>
        <v>-1.5699999999999999E-2</v>
      </c>
      <c r="Q196" s="29">
        <f t="shared" si="147"/>
        <v>-0.48713427573006118</v>
      </c>
      <c r="R196" s="29">
        <f t="shared" si="129"/>
        <v>1.95E-2</v>
      </c>
      <c r="S196" s="44"/>
      <c r="T196" s="60"/>
      <c r="U196" s="37"/>
      <c r="V196" s="16"/>
      <c r="X196" s="42">
        <f t="shared" si="148"/>
        <v>0.68907612045327116</v>
      </c>
      <c r="Y196" s="20">
        <f t="shared" ref="Y196:Y227" si="157">Y195+ 0.0572861093837796</f>
        <v>-1.3395669342386176</v>
      </c>
      <c r="Z196" s="34">
        <f t="shared" ref="Z196:Z227" si="158">Z195+ 0.0572861093837796</f>
        <v>-1.3109238795467288</v>
      </c>
      <c r="AA196" s="32">
        <f t="shared" si="121"/>
        <v>-35.168333333333329</v>
      </c>
      <c r="AB196" s="32">
        <f t="shared" si="134"/>
        <v>-35.04071428571428</v>
      </c>
      <c r="AC196" s="32">
        <f t="shared" si="138"/>
        <v>-34.959603174603174</v>
      </c>
      <c r="AD196" s="32">
        <f t="shared" si="139"/>
        <v>0.1276190476190493</v>
      </c>
      <c r="AE196" s="63">
        <f t="shared" si="140"/>
        <v>0.20873015873015532</v>
      </c>
      <c r="AF196" s="21"/>
      <c r="AG196" s="29">
        <f t="shared" si="149"/>
        <v>-0.9358250306703404</v>
      </c>
      <c r="AH196" s="29">
        <f t="shared" si="124"/>
        <v>-5.8200000000000002E-2</v>
      </c>
      <c r="AI196" s="29"/>
      <c r="AJ196" s="29"/>
      <c r="AK196" s="29"/>
      <c r="AL196" s="16"/>
      <c r="AN196" s="42">
        <f t="shared" si="153"/>
        <v>-18.845487138640522</v>
      </c>
      <c r="AO196" s="20">
        <f t="shared" ref="AO196:AO259" si="159">AO195+0.171858328151339</f>
        <v>-20.931416302716194</v>
      </c>
      <c r="AP196" s="20">
        <f t="shared" ref="AP196:AP259" si="160">AP195+0.171858328151339</f>
        <v>-20.845487138640522</v>
      </c>
      <c r="AQ196" s="32">
        <f t="shared" si="123"/>
        <v>-39.71</v>
      </c>
      <c r="AR196" s="32">
        <f t="shared" si="135"/>
        <v>-39.963333333333338</v>
      </c>
      <c r="AS196" s="32">
        <f t="shared" si="141"/>
        <v>-40.31944444444445</v>
      </c>
      <c r="AT196" s="20">
        <f t="shared" si="137"/>
        <v>-0.35611111111111171</v>
      </c>
      <c r="AU196" s="64">
        <f t="shared" si="142"/>
        <v>-0.60944444444444912</v>
      </c>
      <c r="AV196" s="21"/>
      <c r="AW196" s="29">
        <f t="shared" si="150"/>
        <v>-0.68645499220048323</v>
      </c>
      <c r="AX196" s="68">
        <f t="shared" si="125"/>
        <v>0.1145</v>
      </c>
      <c r="AY196" s="29"/>
      <c r="AZ196" s="29"/>
      <c r="BA196" s="16"/>
      <c r="BC196" s="20">
        <f t="shared" ref="BC196:BC227" si="161">BC195+0.515574984454017</f>
        <v>-14.744516508147321</v>
      </c>
      <c r="BD196" s="20">
        <f t="shared" ref="BD196:BD227" si="162">BD195+0.515574984454017</f>
        <v>-14.486729015920311</v>
      </c>
      <c r="BE196" s="32">
        <f t="shared" si="122"/>
        <v>-36.503333333333337</v>
      </c>
      <c r="BF196" s="32">
        <f t="shared" si="136"/>
        <v>-37.983650793650789</v>
      </c>
      <c r="BG196" s="32">
        <f t="shared" si="143"/>
        <v>-39.26056357223024</v>
      </c>
      <c r="BH196" s="32">
        <f t="shared" si="144"/>
        <v>-1.4803174603174512</v>
      </c>
      <c r="BI196" s="64">
        <f t="shared" si="145"/>
        <v>-2.7572302388969021</v>
      </c>
      <c r="BJ196" s="21"/>
      <c r="BK196" s="29">
        <f t="shared" si="151"/>
        <v>-0.98151607583589695</v>
      </c>
      <c r="BL196" s="29">
        <f t="shared" si="126"/>
        <v>-0.4</v>
      </c>
      <c r="BM196" s="29"/>
      <c r="BN196" s="29"/>
      <c r="BO196" s="16"/>
    </row>
    <row r="197" spans="1:67" ht="12.75">
      <c r="A197" s="5">
        <v>49320</v>
      </c>
      <c r="B197" s="8">
        <f t="shared" si="152"/>
        <v>-49.37</v>
      </c>
      <c r="C197" s="8">
        <f t="shared" si="154"/>
        <v>0.11200000000000188</v>
      </c>
      <c r="D197" s="2">
        <v>-38.85</v>
      </c>
      <c r="G197" s="20">
        <f t="shared" si="155"/>
        <v>-4.7576380809516117</v>
      </c>
      <c r="H197" s="34">
        <f t="shared" si="156"/>
        <v>-4.7480903960543159</v>
      </c>
      <c r="I197" s="32">
        <f t="shared" si="146"/>
        <v>-34.950000000000003</v>
      </c>
      <c r="J197" s="32">
        <f t="shared" si="130"/>
        <v>-34.726666666666667</v>
      </c>
      <c r="K197" s="32">
        <f t="shared" si="131"/>
        <v>-35.292222222222222</v>
      </c>
      <c r="L197" s="32">
        <f t="shared" si="132"/>
        <v>0.22333333333333627</v>
      </c>
      <c r="M197" s="64">
        <f t="shared" si="133"/>
        <v>-0.34222222222221887</v>
      </c>
      <c r="N197" s="21"/>
      <c r="O197" s="29">
        <f t="shared" si="128"/>
        <v>-0.1506165487447042</v>
      </c>
      <c r="P197" s="29">
        <f t="shared" si="127"/>
        <v>-1.5699999999999999E-2</v>
      </c>
      <c r="Q197" s="29">
        <f t="shared" si="147"/>
        <v>0.18819732447115642</v>
      </c>
      <c r="R197" s="29">
        <f t="shared" si="129"/>
        <v>1.95E-2</v>
      </c>
      <c r="S197" s="44"/>
      <c r="T197" s="60"/>
      <c r="U197" s="37"/>
      <c r="V197" s="16"/>
      <c r="X197" s="42">
        <f t="shared" si="148"/>
        <v>0.74636222983705069</v>
      </c>
      <c r="Y197" s="20">
        <f t="shared" si="157"/>
        <v>-1.2822808248548381</v>
      </c>
      <c r="Z197" s="34">
        <f t="shared" si="158"/>
        <v>-1.2536377701629493</v>
      </c>
      <c r="AA197" s="32">
        <f t="shared" ref="AA197:AA207" si="163">AVERAGEIFS(Oxy,KyrBP,"&gt;"&amp;Y197,KyrBP,"&lt;="&amp;Y198)</f>
        <v>-35.057142857142857</v>
      </c>
      <c r="AB197" s="32">
        <f t="shared" si="134"/>
        <v>-35.135158730158729</v>
      </c>
      <c r="AC197" s="32">
        <f t="shared" si="138"/>
        <v>-34.944576719576723</v>
      </c>
      <c r="AD197" s="32">
        <f t="shared" si="139"/>
        <v>-7.8015873015871762E-2</v>
      </c>
      <c r="AE197" s="63">
        <f t="shared" si="140"/>
        <v>0.11256613756613376</v>
      </c>
      <c r="AF197" s="21"/>
      <c r="AG197" s="29">
        <f t="shared" si="149"/>
        <v>-0.94344364073493558</v>
      </c>
      <c r="AH197" s="29">
        <f t="shared" si="124"/>
        <v>-5.8200000000000002E-2</v>
      </c>
      <c r="AI197" s="29"/>
      <c r="AJ197" s="29"/>
      <c r="AK197" s="29"/>
      <c r="AL197" s="16"/>
      <c r="AN197" s="42">
        <f t="shared" si="153"/>
        <v>-18.673628810489184</v>
      </c>
      <c r="AO197" s="20">
        <f t="shared" si="159"/>
        <v>-20.759557974564856</v>
      </c>
      <c r="AP197" s="20">
        <f t="shared" si="160"/>
        <v>-20.673628810489184</v>
      </c>
      <c r="AQ197" s="32">
        <f t="shared" si="123"/>
        <v>-39.494999999999997</v>
      </c>
      <c r="AR197" s="32">
        <f t="shared" si="135"/>
        <v>-39.508333333333333</v>
      </c>
      <c r="AS197" s="32">
        <f t="shared" si="141"/>
        <v>-40.17</v>
      </c>
      <c r="AT197" s="20">
        <f t="shared" si="137"/>
        <v>-0.66166666666666885</v>
      </c>
      <c r="AU197" s="64">
        <f t="shared" si="142"/>
        <v>-0.67500000000000426</v>
      </c>
      <c r="AV197" s="21"/>
      <c r="AW197" s="29">
        <f t="shared" si="150"/>
        <v>-5.8437692189264985E-2</v>
      </c>
      <c r="AX197" s="68">
        <f t="shared" si="125"/>
        <v>0.1145</v>
      </c>
      <c r="AY197" s="29"/>
      <c r="AZ197" s="29"/>
      <c r="BA197" s="16"/>
      <c r="BC197" s="20">
        <f t="shared" si="161"/>
        <v>-14.228941523693305</v>
      </c>
      <c r="BD197" s="20">
        <f t="shared" si="162"/>
        <v>-13.971154031466295</v>
      </c>
      <c r="BE197" s="32">
        <f t="shared" si="122"/>
        <v>-38.073333333333331</v>
      </c>
      <c r="BF197" s="32">
        <f t="shared" si="136"/>
        <v>-37.589494949494942</v>
      </c>
      <c r="BG197" s="32">
        <f t="shared" si="143"/>
        <v>-39.206489498156166</v>
      </c>
      <c r="BH197" s="32">
        <f t="shared" si="144"/>
        <v>0.48383838383838906</v>
      </c>
      <c r="BI197" s="64">
        <f t="shared" si="145"/>
        <v>-1.1331561648228359</v>
      </c>
      <c r="BJ197" s="21"/>
      <c r="BK197" s="29">
        <f t="shared" si="151"/>
        <v>-0.87490144117948554</v>
      </c>
      <c r="BL197" s="29">
        <f t="shared" si="126"/>
        <v>-0.4</v>
      </c>
      <c r="BM197" s="29"/>
      <c r="BN197" s="29"/>
      <c r="BO197" s="16"/>
    </row>
    <row r="198" spans="1:67" ht="12.75">
      <c r="A198" s="5">
        <v>49190</v>
      </c>
      <c r="B198" s="8">
        <f t="shared" si="152"/>
        <v>-49.24</v>
      </c>
      <c r="C198" s="8">
        <f t="shared" si="154"/>
        <v>0.12999999999999545</v>
      </c>
      <c r="D198" s="2">
        <v>-38.24</v>
      </c>
      <c r="G198" s="20">
        <f t="shared" si="155"/>
        <v>-4.7385427111570184</v>
      </c>
      <c r="H198" s="34">
        <f t="shared" si="156"/>
        <v>-4.7289950262597227</v>
      </c>
      <c r="I198" s="32">
        <f t="shared" si="146"/>
        <v>-34.585000000000001</v>
      </c>
      <c r="J198" s="32">
        <f t="shared" si="130"/>
        <v>-35.231666666666662</v>
      </c>
      <c r="K198" s="32">
        <f t="shared" si="131"/>
        <v>-35.278888888888886</v>
      </c>
      <c r="L198" s="32">
        <f t="shared" si="132"/>
        <v>-0.64666666666666117</v>
      </c>
      <c r="M198" s="64">
        <f t="shared" si="133"/>
        <v>-0.69388888888888545</v>
      </c>
      <c r="N198" s="21"/>
      <c r="O198" s="29">
        <f t="shared" si="128"/>
        <v>0.93145428495298477</v>
      </c>
      <c r="P198" s="29">
        <f t="shared" si="127"/>
        <v>-1.5699999999999999E-2</v>
      </c>
      <c r="Q198" s="29">
        <f t="shared" si="147"/>
        <v>0.77546930497203514</v>
      </c>
      <c r="R198" s="29">
        <f t="shared" si="129"/>
        <v>1.95E-2</v>
      </c>
      <c r="S198" s="44"/>
      <c r="T198" s="60"/>
      <c r="U198" s="37"/>
      <c r="V198" s="16"/>
      <c r="X198" s="42">
        <f t="shared" si="148"/>
        <v>0.80364833922083023</v>
      </c>
      <c r="Y198" s="20">
        <f t="shared" si="157"/>
        <v>-1.2249947154710585</v>
      </c>
      <c r="Z198" s="34">
        <f t="shared" si="158"/>
        <v>-1.1963516607791698</v>
      </c>
      <c r="AA198" s="32">
        <f t="shared" si="163"/>
        <v>-35.18</v>
      </c>
      <c r="AB198" s="32">
        <f t="shared" si="134"/>
        <v>-35.153809523809521</v>
      </c>
      <c r="AC198" s="32">
        <f t="shared" si="138"/>
        <v>-34.953359788359791</v>
      </c>
      <c r="AD198" s="32">
        <f t="shared" si="139"/>
        <v>2.6190476190478762E-2</v>
      </c>
      <c r="AE198" s="63">
        <f t="shared" si="140"/>
        <v>0.22664021164020909</v>
      </c>
      <c r="AF198" s="21"/>
      <c r="AG198" s="29">
        <f t="shared" si="149"/>
        <v>-0.50961448609153048</v>
      </c>
      <c r="AH198" s="29">
        <f t="shared" si="124"/>
        <v>-5.8200000000000002E-2</v>
      </c>
      <c r="AI198" s="29"/>
      <c r="AJ198" s="29"/>
      <c r="AK198" s="29"/>
      <c r="AL198" s="16"/>
      <c r="AN198" s="42">
        <f t="shared" si="153"/>
        <v>-18.501770482337847</v>
      </c>
      <c r="AO198" s="20">
        <f t="shared" si="159"/>
        <v>-20.587699646413519</v>
      </c>
      <c r="AP198" s="20">
        <f t="shared" si="160"/>
        <v>-20.501770482337847</v>
      </c>
      <c r="AQ198" s="32">
        <f t="shared" si="123"/>
        <v>-39.32</v>
      </c>
      <c r="AR198" s="32">
        <f t="shared" si="135"/>
        <v>-39.773333333333333</v>
      </c>
      <c r="AS198" s="32">
        <f t="shared" si="141"/>
        <v>-39.975555555555552</v>
      </c>
      <c r="AT198" s="20">
        <f t="shared" si="137"/>
        <v>-0.20222222222221831</v>
      </c>
      <c r="AU198" s="64">
        <f t="shared" si="142"/>
        <v>-0.65555555555555145</v>
      </c>
      <c r="AV198" s="21"/>
      <c r="AW198" s="29">
        <f t="shared" si="150"/>
        <v>0.59692325345991459</v>
      </c>
      <c r="AX198" s="68">
        <f t="shared" si="125"/>
        <v>0.1145</v>
      </c>
      <c r="AY198" s="29"/>
      <c r="AZ198" s="29"/>
      <c r="BA198" s="16"/>
      <c r="BC198" s="20">
        <f t="shared" si="161"/>
        <v>-13.713366539239288</v>
      </c>
      <c r="BD198" s="20">
        <f t="shared" si="162"/>
        <v>-13.455579047012279</v>
      </c>
      <c r="BE198" s="32">
        <f t="shared" si="122"/>
        <v>-38.191818181818171</v>
      </c>
      <c r="BF198" s="32">
        <f t="shared" si="136"/>
        <v>-38.614309764309759</v>
      </c>
      <c r="BG198" s="32">
        <f t="shared" si="143"/>
        <v>-38.804129709796378</v>
      </c>
      <c r="BH198" s="32">
        <f t="shared" si="144"/>
        <v>-0.42249158249158825</v>
      </c>
      <c r="BI198" s="64">
        <f t="shared" si="145"/>
        <v>-0.61231152797820698</v>
      </c>
      <c r="BJ198" s="21"/>
      <c r="BK198" s="29">
        <f t="shared" si="151"/>
        <v>-0.35891069874876397</v>
      </c>
      <c r="BL198" s="29">
        <f t="shared" si="126"/>
        <v>-0.4</v>
      </c>
      <c r="BM198" s="29"/>
      <c r="BN198" s="29"/>
      <c r="BO198" s="16"/>
    </row>
    <row r="199" spans="1:67" ht="12.75">
      <c r="A199" s="5">
        <v>49057</v>
      </c>
      <c r="B199" s="8">
        <f t="shared" si="152"/>
        <v>-49.106999999999999</v>
      </c>
      <c r="C199" s="8">
        <f t="shared" si="154"/>
        <v>0.13300000000000267</v>
      </c>
      <c r="D199" s="2">
        <v>-39.270000000000003</v>
      </c>
      <c r="G199" s="20">
        <f t="shared" si="155"/>
        <v>-4.7194473413624252</v>
      </c>
      <c r="H199" s="34">
        <f t="shared" si="156"/>
        <v>-4.7098996564651294</v>
      </c>
      <c r="I199" s="32">
        <f t="shared" si="146"/>
        <v>-36.159999999999997</v>
      </c>
      <c r="J199" s="32">
        <f t="shared" si="130"/>
        <v>-35.611666666666672</v>
      </c>
      <c r="K199" s="32">
        <f t="shared" si="131"/>
        <v>-35.209444444444443</v>
      </c>
      <c r="L199" s="32">
        <f t="shared" si="132"/>
        <v>0.5483333333333249</v>
      </c>
      <c r="M199" s="64">
        <f t="shared" si="133"/>
        <v>0.95055555555555316</v>
      </c>
      <c r="N199" s="21"/>
      <c r="O199" s="29">
        <f t="shared" si="128"/>
        <v>-0.78083773620832031</v>
      </c>
      <c r="P199" s="29">
        <f t="shared" si="127"/>
        <v>-1.5699999999999999E-2</v>
      </c>
      <c r="Q199" s="29">
        <f t="shared" si="147"/>
        <v>0.99989057929515757</v>
      </c>
      <c r="R199" s="29">
        <f t="shared" si="129"/>
        <v>1.95E-2</v>
      </c>
      <c r="S199" s="44"/>
      <c r="T199" s="60"/>
      <c r="U199" s="37"/>
      <c r="V199" s="16"/>
      <c r="X199" s="42">
        <f t="shared" si="148"/>
        <v>0.86093444860460977</v>
      </c>
      <c r="Y199" s="20">
        <f t="shared" si="157"/>
        <v>-1.167708606087279</v>
      </c>
      <c r="Z199" s="34">
        <f t="shared" si="158"/>
        <v>-1.1390655513953902</v>
      </c>
      <c r="AA199" s="32">
        <f t="shared" si="163"/>
        <v>-35.224285714285713</v>
      </c>
      <c r="AB199" s="32">
        <f t="shared" si="134"/>
        <v>-35.065873015873017</v>
      </c>
      <c r="AC199" s="32">
        <f t="shared" si="138"/>
        <v>-34.966507936507931</v>
      </c>
      <c r="AD199" s="32">
        <f t="shared" si="139"/>
        <v>0.15841269841269678</v>
      </c>
      <c r="AE199" s="63">
        <f t="shared" si="140"/>
        <v>0.25777777777778255</v>
      </c>
      <c r="AF199" s="21"/>
      <c r="AG199" s="29">
        <f t="shared" si="149"/>
        <v>0.16266895032823384</v>
      </c>
      <c r="AH199" s="29">
        <f t="shared" si="124"/>
        <v>-5.8200000000000002E-2</v>
      </c>
      <c r="AI199" s="29"/>
      <c r="AJ199" s="29"/>
      <c r="AK199" s="29"/>
      <c r="AL199" s="16"/>
      <c r="AN199" s="42">
        <f t="shared" si="153"/>
        <v>-18.329912154186509</v>
      </c>
      <c r="AO199" s="20">
        <f t="shared" si="159"/>
        <v>-20.415841318262181</v>
      </c>
      <c r="AP199" s="20">
        <f t="shared" si="160"/>
        <v>-20.329912154186509</v>
      </c>
      <c r="AQ199" s="32">
        <f t="shared" si="123"/>
        <v>-40.505000000000003</v>
      </c>
      <c r="AR199" s="32">
        <f t="shared" si="135"/>
        <v>-39.935000000000002</v>
      </c>
      <c r="AS199" s="32">
        <f t="shared" si="141"/>
        <v>-39.830555555555549</v>
      </c>
      <c r="AT199" s="20">
        <f t="shared" si="137"/>
        <v>0.10444444444445367</v>
      </c>
      <c r="AU199" s="64">
        <f t="shared" si="142"/>
        <v>0.67444444444445395</v>
      </c>
      <c r="AV199" s="21"/>
      <c r="AW199" s="29">
        <f t="shared" si="150"/>
        <v>0.97297717475221757</v>
      </c>
      <c r="AX199" s="68">
        <f t="shared" si="125"/>
        <v>0.1145</v>
      </c>
      <c r="AY199" s="29"/>
      <c r="AZ199" s="29"/>
      <c r="BA199" s="16"/>
      <c r="BC199" s="20">
        <f t="shared" si="161"/>
        <v>-13.197791554785272</v>
      </c>
      <c r="BD199" s="20">
        <f t="shared" si="162"/>
        <v>-12.940004062558263</v>
      </c>
      <c r="BE199" s="32">
        <f t="shared" si="122"/>
        <v>-39.577777777777776</v>
      </c>
      <c r="BF199" s="32">
        <f t="shared" si="136"/>
        <v>-39.511293891293889</v>
      </c>
      <c r="BG199" s="32">
        <f t="shared" si="143"/>
        <v>-38.407648228314898</v>
      </c>
      <c r="BH199" s="32">
        <f t="shared" si="144"/>
        <v>6.6483886483887034E-2</v>
      </c>
      <c r="BI199" s="64">
        <f t="shared" si="145"/>
        <v>1.1701295494628781</v>
      </c>
      <c r="BJ199" s="21"/>
      <c r="BK199" s="29">
        <f t="shared" si="151"/>
        <v>0.32501834847460481</v>
      </c>
      <c r="BL199" s="29">
        <f t="shared" si="126"/>
        <v>-0.4</v>
      </c>
      <c r="BM199" s="29"/>
      <c r="BN199" s="29"/>
      <c r="BO199" s="16"/>
    </row>
    <row r="200" spans="1:67" ht="12.75">
      <c r="A200" s="5">
        <v>48926</v>
      </c>
      <c r="B200" s="8">
        <f t="shared" si="152"/>
        <v>-48.975999999999999</v>
      </c>
      <c r="C200" s="8">
        <f t="shared" si="154"/>
        <v>0.13100000000000023</v>
      </c>
      <c r="D200" s="2">
        <v>-38.909999999999997</v>
      </c>
      <c r="G200" s="20">
        <f t="shared" si="155"/>
        <v>-4.7003519715678319</v>
      </c>
      <c r="H200" s="34">
        <f t="shared" si="156"/>
        <v>-4.6908042866705362</v>
      </c>
      <c r="I200" s="32">
        <f t="shared" si="146"/>
        <v>-36.090000000000003</v>
      </c>
      <c r="J200" s="32">
        <f t="shared" si="130"/>
        <v>-35.713333333333331</v>
      </c>
      <c r="K200" s="32">
        <f t="shared" si="131"/>
        <v>-35.114999999999995</v>
      </c>
      <c r="L200" s="32">
        <f t="shared" si="132"/>
        <v>0.37666666666667226</v>
      </c>
      <c r="M200" s="64">
        <f t="shared" si="133"/>
        <v>0.97500000000000853</v>
      </c>
      <c r="N200" s="21"/>
      <c r="O200" s="29">
        <f t="shared" si="128"/>
        <v>-0.15061654874461311</v>
      </c>
      <c r="P200" s="29">
        <f t="shared" si="127"/>
        <v>-1.5699999999999999E-2</v>
      </c>
      <c r="Q200" s="29">
        <f t="shared" si="147"/>
        <v>0.75645193902010877</v>
      </c>
      <c r="R200" s="29">
        <f t="shared" si="129"/>
        <v>1.95E-2</v>
      </c>
      <c r="S200" s="44"/>
      <c r="T200" s="60"/>
      <c r="U200" s="37"/>
      <c r="V200" s="16"/>
      <c r="X200" s="42">
        <f t="shared" si="148"/>
        <v>0.91822055798838931</v>
      </c>
      <c r="Y200" s="20">
        <f t="shared" si="157"/>
        <v>-1.1104224967034995</v>
      </c>
      <c r="Z200" s="34">
        <f t="shared" si="158"/>
        <v>-1.0817794420116107</v>
      </c>
      <c r="AA200" s="32">
        <f t="shared" si="163"/>
        <v>-34.793333333333329</v>
      </c>
      <c r="AB200" s="32">
        <f t="shared" si="134"/>
        <v>-34.849682539682533</v>
      </c>
      <c r="AC200" s="32">
        <f t="shared" si="138"/>
        <v>-34.968306878306876</v>
      </c>
      <c r="AD200" s="32">
        <f t="shared" si="139"/>
        <v>-5.6349206349203484E-2</v>
      </c>
      <c r="AE200" s="63">
        <f t="shared" si="140"/>
        <v>-0.17497354497354678</v>
      </c>
      <c r="AF200" s="21"/>
      <c r="AG200" s="29">
        <f t="shared" si="149"/>
        <v>0.75883777702541177</v>
      </c>
      <c r="AH200" s="29">
        <f t="shared" si="124"/>
        <v>-5.8200000000000002E-2</v>
      </c>
      <c r="AI200" s="29"/>
      <c r="AJ200" s="29"/>
      <c r="AK200" s="29"/>
      <c r="AL200" s="16"/>
      <c r="AN200" s="42">
        <f t="shared" si="153"/>
        <v>-18.158053826035172</v>
      </c>
      <c r="AO200" s="20">
        <f t="shared" si="159"/>
        <v>-20.243982990110844</v>
      </c>
      <c r="AP200" s="20">
        <f t="shared" si="160"/>
        <v>-20.158053826035172</v>
      </c>
      <c r="AQ200" s="32">
        <f t="shared" si="123"/>
        <v>-39.979999999999997</v>
      </c>
      <c r="AR200" s="32">
        <f t="shared" si="135"/>
        <v>-40.018333333333338</v>
      </c>
      <c r="AS200" s="32">
        <f t="shared" si="141"/>
        <v>-39.728888888888882</v>
      </c>
      <c r="AT200" s="20">
        <f t="shared" si="137"/>
        <v>0.28944444444445594</v>
      </c>
      <c r="AU200" s="64">
        <f t="shared" si="142"/>
        <v>0.25111111111111484</v>
      </c>
      <c r="AV200" s="21"/>
      <c r="AW200" s="29">
        <f t="shared" si="150"/>
        <v>0.89376426254116448</v>
      </c>
      <c r="AX200" s="68">
        <f t="shared" si="125"/>
        <v>0.1145</v>
      </c>
      <c r="AY200" s="29"/>
      <c r="AZ200" s="29"/>
      <c r="BA200" s="16"/>
      <c r="BC200" s="20">
        <f t="shared" si="161"/>
        <v>-12.682216570331256</v>
      </c>
      <c r="BD200" s="20">
        <f t="shared" si="162"/>
        <v>-12.424429078104247</v>
      </c>
      <c r="BE200" s="32">
        <f t="shared" si="122"/>
        <v>-40.76428571428572</v>
      </c>
      <c r="BF200" s="32">
        <f t="shared" si="136"/>
        <v>-40.129021164021161</v>
      </c>
      <c r="BG200" s="32">
        <f t="shared" si="143"/>
        <v>-37.982783148949821</v>
      </c>
      <c r="BH200" s="32">
        <f t="shared" si="144"/>
        <v>0.63526455026455864</v>
      </c>
      <c r="BI200" s="64">
        <f t="shared" si="145"/>
        <v>2.7815025653358987</v>
      </c>
      <c r="BJ200" s="21"/>
      <c r="BK200" s="29">
        <f t="shared" si="151"/>
        <v>0.85686769827011966</v>
      </c>
      <c r="BL200" s="29">
        <f t="shared" si="126"/>
        <v>-0.4</v>
      </c>
      <c r="BM200" s="29"/>
      <c r="BN200" s="29"/>
      <c r="BO200" s="16"/>
    </row>
    <row r="201" spans="1:67" ht="12.75">
      <c r="A201" s="5">
        <v>48795</v>
      </c>
      <c r="B201" s="8">
        <f t="shared" si="152"/>
        <v>-48.844999999999999</v>
      </c>
      <c r="C201" s="8">
        <f t="shared" si="154"/>
        <v>0.13100000000000023</v>
      </c>
      <c r="D201" s="2">
        <v>-38.83</v>
      </c>
      <c r="G201" s="20">
        <f t="shared" si="155"/>
        <v>-4.6812566017732387</v>
      </c>
      <c r="H201" s="34">
        <f t="shared" si="156"/>
        <v>-4.6717089168759429</v>
      </c>
      <c r="I201" s="32">
        <f t="shared" si="146"/>
        <v>-34.89</v>
      </c>
      <c r="J201" s="32">
        <f t="shared" si="130"/>
        <v>-35.5</v>
      </c>
      <c r="K201" s="32">
        <f t="shared" si="131"/>
        <v>-35.153333333333336</v>
      </c>
      <c r="L201" s="32">
        <f t="shared" si="132"/>
        <v>-0.60999999999999943</v>
      </c>
      <c r="M201" s="64">
        <f t="shared" si="133"/>
        <v>-0.26333333333333542</v>
      </c>
      <c r="N201" s="21"/>
      <c r="O201" s="29">
        <f t="shared" si="128"/>
        <v>0.93145428495299265</v>
      </c>
      <c r="P201" s="29">
        <f t="shared" si="127"/>
        <v>-1.5699999999999999E-2</v>
      </c>
      <c r="Q201" s="29">
        <f t="shared" si="147"/>
        <v>0.15906102945071779</v>
      </c>
      <c r="R201" s="29">
        <f t="shared" si="129"/>
        <v>1.95E-2</v>
      </c>
      <c r="S201" s="44"/>
      <c r="T201" s="60"/>
      <c r="U201" s="37"/>
      <c r="V201" s="16"/>
      <c r="X201" s="42">
        <f t="shared" si="148"/>
        <v>0.97550666737216885</v>
      </c>
      <c r="Y201" s="20">
        <f t="shared" si="157"/>
        <v>-1.0531363873197199</v>
      </c>
      <c r="Z201" s="34">
        <f t="shared" si="158"/>
        <v>-1.0244933326278312</v>
      </c>
      <c r="AA201" s="32">
        <f t="shared" si="163"/>
        <v>-34.53142857142857</v>
      </c>
      <c r="AB201" s="32">
        <f t="shared" si="134"/>
        <v>-34.756825396825398</v>
      </c>
      <c r="AC201" s="32">
        <f t="shared" si="138"/>
        <v>-34.933492063492061</v>
      </c>
      <c r="AD201" s="32">
        <f t="shared" si="139"/>
        <v>-0.22539682539682815</v>
      </c>
      <c r="AE201" s="63">
        <f t="shared" si="140"/>
        <v>-0.40206349206349046</v>
      </c>
      <c r="AF201" s="21"/>
      <c r="AG201" s="29">
        <f t="shared" si="149"/>
        <v>0.99993797430991649</v>
      </c>
      <c r="AH201" s="29">
        <f t="shared" si="124"/>
        <v>-5.8200000000000002E-2</v>
      </c>
      <c r="AI201" s="29"/>
      <c r="AJ201" s="29"/>
      <c r="AK201" s="29"/>
      <c r="AL201" s="16"/>
      <c r="AN201" s="42">
        <f t="shared" si="153"/>
        <v>-17.986195497883834</v>
      </c>
      <c r="AO201" s="20">
        <f t="shared" si="159"/>
        <v>-20.072124661959506</v>
      </c>
      <c r="AP201" s="20">
        <f t="shared" si="160"/>
        <v>-19.986195497883834</v>
      </c>
      <c r="AQ201" s="32">
        <f t="shared" si="123"/>
        <v>-39.57</v>
      </c>
      <c r="AR201" s="32">
        <f t="shared" si="135"/>
        <v>-39.726666666666667</v>
      </c>
      <c r="AS201" s="32">
        <f t="shared" si="141"/>
        <v>-39.65</v>
      </c>
      <c r="AT201" s="20">
        <f t="shared" si="137"/>
        <v>7.6666666666667993E-2</v>
      </c>
      <c r="AU201" s="64">
        <f t="shared" si="142"/>
        <v>-7.9999999999998295E-2</v>
      </c>
      <c r="AV201" s="21"/>
      <c r="AW201" s="29">
        <f t="shared" si="150"/>
        <v>0.39634911880376433</v>
      </c>
      <c r="AX201" s="68">
        <f t="shared" si="125"/>
        <v>0.1145</v>
      </c>
      <c r="AY201" s="29"/>
      <c r="AZ201" s="29"/>
      <c r="BA201" s="16"/>
      <c r="BC201" s="20">
        <f t="shared" si="161"/>
        <v>-12.16664158587724</v>
      </c>
      <c r="BD201" s="20">
        <f t="shared" si="162"/>
        <v>-11.908854093650231</v>
      </c>
      <c r="BE201" s="32">
        <f t="shared" ref="BE201:BE224" si="164">AVERAGEIFS(Oxy,KyrBP,"&gt;"&amp;BC201,KyrBP,"&lt;="&amp;BC202)</f>
        <v>-40.045000000000002</v>
      </c>
      <c r="BF201" s="32">
        <f t="shared" si="136"/>
        <v>-39.238873015873018</v>
      </c>
      <c r="BG201" s="32">
        <f t="shared" si="143"/>
        <v>-37.787059243225912</v>
      </c>
      <c r="BH201" s="32">
        <f t="shared" si="144"/>
        <v>0.80612698412698336</v>
      </c>
      <c r="BI201" s="64">
        <f t="shared" si="145"/>
        <v>2.2579407567740901</v>
      </c>
      <c r="BJ201" s="21"/>
      <c r="BK201" s="29">
        <f t="shared" si="151"/>
        <v>0.98777912902134812</v>
      </c>
      <c r="BL201" s="29">
        <f t="shared" si="126"/>
        <v>-0.4</v>
      </c>
      <c r="BM201" s="29"/>
      <c r="BN201" s="29"/>
      <c r="BO201" s="16"/>
    </row>
    <row r="202" spans="1:67" ht="12.75">
      <c r="A202" s="5">
        <v>48671</v>
      </c>
      <c r="B202" s="8">
        <f t="shared" si="152"/>
        <v>-48.720999999999997</v>
      </c>
      <c r="C202" s="8">
        <f t="shared" si="154"/>
        <v>0.12400000000000233</v>
      </c>
      <c r="D202" s="2">
        <v>-39.25</v>
      </c>
      <c r="G202" s="20">
        <f t="shared" si="155"/>
        <v>-4.6621612319786454</v>
      </c>
      <c r="H202" s="34">
        <f t="shared" si="156"/>
        <v>-4.6526135470813497</v>
      </c>
      <c r="I202" s="32">
        <f t="shared" si="146"/>
        <v>-35.520000000000003</v>
      </c>
      <c r="J202" s="32">
        <f t="shared" si="130"/>
        <v>-35.008333333333333</v>
      </c>
      <c r="K202" s="32">
        <f t="shared" si="131"/>
        <v>-35.146666666666668</v>
      </c>
      <c r="L202" s="32">
        <f t="shared" si="132"/>
        <v>0.51166666666667027</v>
      </c>
      <c r="M202" s="64">
        <f t="shared" si="133"/>
        <v>0.37333333333333485</v>
      </c>
      <c r="N202" s="21"/>
      <c r="O202" s="29">
        <f t="shared" si="128"/>
        <v>-0.78083773620827135</v>
      </c>
      <c r="P202" s="29">
        <f t="shared" si="127"/>
        <v>-1.5699999999999999E-2</v>
      </c>
      <c r="Q202" s="29">
        <f t="shared" si="147"/>
        <v>-0.51275630356511714</v>
      </c>
      <c r="R202" s="29">
        <f t="shared" si="129"/>
        <v>1.95E-2</v>
      </c>
      <c r="S202" s="44"/>
      <c r="T202" s="60"/>
      <c r="U202" s="37"/>
      <c r="V202" s="16"/>
      <c r="X202" s="42">
        <f t="shared" si="148"/>
        <v>1.0327927767559486</v>
      </c>
      <c r="Y202" s="20">
        <f t="shared" si="157"/>
        <v>-0.99585027793594028</v>
      </c>
      <c r="Z202" s="34">
        <f t="shared" si="158"/>
        <v>-0.96720722324405151</v>
      </c>
      <c r="AA202" s="32">
        <f t="shared" si="163"/>
        <v>-34.945714285714288</v>
      </c>
      <c r="AB202" s="32">
        <f t="shared" si="134"/>
        <v>-34.79293650793651</v>
      </c>
      <c r="AC202" s="32">
        <f t="shared" si="138"/>
        <v>-34.924920634920639</v>
      </c>
      <c r="AD202" s="32">
        <f t="shared" si="139"/>
        <v>0.15277777777777857</v>
      </c>
      <c r="AE202" s="63">
        <f t="shared" si="140"/>
        <v>2.0793650793649476E-2</v>
      </c>
      <c r="AF202" s="21"/>
      <c r="AG202" s="29">
        <f t="shared" si="149"/>
        <v>0.77315608034210725</v>
      </c>
      <c r="AH202" s="29">
        <f t="shared" si="124"/>
        <v>-5.8200000000000002E-2</v>
      </c>
      <c r="AI202" s="29"/>
      <c r="AJ202" s="29"/>
      <c r="AK202" s="29"/>
      <c r="AL202" s="16"/>
      <c r="AN202" s="42">
        <f t="shared" si="153"/>
        <v>-17.814337169732497</v>
      </c>
      <c r="AO202" s="20">
        <f t="shared" si="159"/>
        <v>-19.900266333808169</v>
      </c>
      <c r="AP202" s="20">
        <f t="shared" si="160"/>
        <v>-19.814337169732497</v>
      </c>
      <c r="AQ202" s="32">
        <f t="shared" si="123"/>
        <v>-39.629999999999995</v>
      </c>
      <c r="AR202" s="32">
        <f t="shared" si="135"/>
        <v>-39.593333333333327</v>
      </c>
      <c r="AS202" s="32">
        <f t="shared" si="141"/>
        <v>-39.614444444444445</v>
      </c>
      <c r="AT202" s="20">
        <f t="shared" si="137"/>
        <v>-2.1111111111117964E-2</v>
      </c>
      <c r="AU202" s="64">
        <f t="shared" si="142"/>
        <v>1.5555555555550882E-2</v>
      </c>
      <c r="AV202" s="21"/>
      <c r="AW202" s="29">
        <f t="shared" si="150"/>
        <v>-0.28652218255170947</v>
      </c>
      <c r="AX202" s="68">
        <f t="shared" si="125"/>
        <v>0.1145</v>
      </c>
      <c r="AY202" s="29"/>
      <c r="AZ202" s="29"/>
      <c r="BA202" s="16"/>
      <c r="BC202" s="20">
        <f t="shared" si="161"/>
        <v>-11.651066601423224</v>
      </c>
      <c r="BD202" s="20">
        <f t="shared" si="162"/>
        <v>-11.393279109196214</v>
      </c>
      <c r="BE202" s="32">
        <f t="shared" si="164"/>
        <v>-36.907333333333341</v>
      </c>
      <c r="BF202" s="32">
        <f t="shared" si="136"/>
        <v>-37.728000000000002</v>
      </c>
      <c r="BG202" s="32">
        <f t="shared" si="143"/>
        <v>-37.412866650633319</v>
      </c>
      <c r="BH202" s="32">
        <f t="shared" si="144"/>
        <v>-0.82066666666666066</v>
      </c>
      <c r="BI202" s="64">
        <f t="shared" si="145"/>
        <v>-0.50553331729997808</v>
      </c>
      <c r="BJ202" s="21"/>
      <c r="BK202" s="29">
        <f t="shared" si="151"/>
        <v>0.65649772736129686</v>
      </c>
      <c r="BL202" s="29">
        <f t="shared" si="126"/>
        <v>-0.4</v>
      </c>
      <c r="BM202" s="29"/>
      <c r="BN202" s="29"/>
      <c r="BO202" s="16"/>
    </row>
    <row r="203" spans="1:67" ht="12.75">
      <c r="A203" s="5">
        <v>48532</v>
      </c>
      <c r="B203" s="8">
        <f t="shared" si="152"/>
        <v>-48.582000000000001</v>
      </c>
      <c r="C203" s="8">
        <f t="shared" si="154"/>
        <v>0.13899999999999579</v>
      </c>
      <c r="D203" s="2">
        <v>-39.43</v>
      </c>
      <c r="G203" s="20">
        <f t="shared" si="155"/>
        <v>-4.6430658621840522</v>
      </c>
      <c r="H203" s="34">
        <f t="shared" si="156"/>
        <v>-4.6335181772867564</v>
      </c>
      <c r="I203" s="32">
        <f t="shared" si="146"/>
        <v>-34.614999999999995</v>
      </c>
      <c r="J203" s="32">
        <f t="shared" si="130"/>
        <v>-34.904999999999994</v>
      </c>
      <c r="K203" s="32">
        <f t="shared" si="131"/>
        <v>-35.179999999999993</v>
      </c>
      <c r="L203" s="32">
        <f t="shared" si="132"/>
        <v>-0.28999999999999915</v>
      </c>
      <c r="M203" s="64">
        <f t="shared" si="133"/>
        <v>-0.56499999999999773</v>
      </c>
      <c r="N203" s="21"/>
      <c r="O203" s="29">
        <f t="shared" si="128"/>
        <v>-0.15061654874469063</v>
      </c>
      <c r="P203" s="29">
        <f t="shared" si="127"/>
        <v>-1.5699999999999999E-2</v>
      </c>
      <c r="Q203" s="29">
        <f t="shared" si="147"/>
        <v>-0.94464926349128053</v>
      </c>
      <c r="R203" s="29">
        <f t="shared" si="129"/>
        <v>1.95E-2</v>
      </c>
      <c r="S203" s="44"/>
      <c r="T203" s="60"/>
      <c r="U203" s="37"/>
      <c r="V203" s="16"/>
      <c r="X203" s="42">
        <f t="shared" si="148"/>
        <v>1.0900788861397281</v>
      </c>
      <c r="Y203" s="20">
        <f t="shared" si="157"/>
        <v>-0.93856416855216063</v>
      </c>
      <c r="Z203" s="34">
        <f t="shared" si="158"/>
        <v>-0.90992111386027186</v>
      </c>
      <c r="AA203" s="32">
        <f t="shared" si="163"/>
        <v>-34.901666666666664</v>
      </c>
      <c r="AB203" s="32">
        <f t="shared" si="134"/>
        <v>-34.920079365079367</v>
      </c>
      <c r="AC203" s="32">
        <f t="shared" si="138"/>
        <v>-34.922222222222224</v>
      </c>
      <c r="AD203" s="32">
        <f t="shared" si="139"/>
        <v>-1.8412698412703321E-2</v>
      </c>
      <c r="AE203" s="63">
        <f t="shared" si="140"/>
        <v>-2.0555555555560545E-2</v>
      </c>
      <c r="AF203" s="21"/>
      <c r="AG203" s="29">
        <f t="shared" si="149"/>
        <v>0.18460586370952706</v>
      </c>
      <c r="AH203" s="29">
        <f t="shared" si="124"/>
        <v>-5.8200000000000002E-2</v>
      </c>
      <c r="AI203" s="29"/>
      <c r="AJ203" s="29"/>
      <c r="AK203" s="29"/>
      <c r="AL203" s="16"/>
      <c r="AN203" s="42">
        <f t="shared" si="153"/>
        <v>-17.642478841581159</v>
      </c>
      <c r="AO203" s="20">
        <f t="shared" si="159"/>
        <v>-19.728408005656831</v>
      </c>
      <c r="AP203" s="20">
        <f t="shared" si="160"/>
        <v>-19.642478841581159</v>
      </c>
      <c r="AQ203" s="32">
        <f t="shared" si="123"/>
        <v>-39.58</v>
      </c>
      <c r="AR203" s="32">
        <f t="shared" si="135"/>
        <v>-39.659999999999997</v>
      </c>
      <c r="AS203" s="32">
        <f t="shared" si="141"/>
        <v>-39.607777777777777</v>
      </c>
      <c r="AT203" s="20">
        <f t="shared" si="137"/>
        <v>5.2222222222219727E-2</v>
      </c>
      <c r="AU203" s="64">
        <f t="shared" si="142"/>
        <v>-2.7777777777778567E-2</v>
      </c>
      <c r="AV203" s="21"/>
      <c r="AW203" s="29">
        <f t="shared" si="150"/>
        <v>-0.83532657035187374</v>
      </c>
      <c r="AX203" s="68">
        <f t="shared" si="125"/>
        <v>0.1145</v>
      </c>
      <c r="AY203" s="29"/>
      <c r="AZ203" s="29"/>
      <c r="BA203" s="16"/>
      <c r="BC203" s="20">
        <f t="shared" si="161"/>
        <v>-11.135491616969208</v>
      </c>
      <c r="BD203" s="20">
        <f t="shared" si="162"/>
        <v>-10.877704124742198</v>
      </c>
      <c r="BE203" s="32">
        <f t="shared" si="164"/>
        <v>-36.231666666666662</v>
      </c>
      <c r="BF203" s="32">
        <f t="shared" si="136"/>
        <v>-36.229833333333339</v>
      </c>
      <c r="BG203" s="32">
        <f t="shared" si="143"/>
        <v>-37.008091980858651</v>
      </c>
      <c r="BH203" s="32">
        <f t="shared" si="144"/>
        <v>1.8333333333231394E-3</v>
      </c>
      <c r="BI203" s="64">
        <f t="shared" si="145"/>
        <v>-0.77642531419198946</v>
      </c>
      <c r="BJ203" s="21"/>
      <c r="BK203" s="29">
        <f t="shared" si="151"/>
        <v>1.8033742909367684E-2</v>
      </c>
      <c r="BL203" s="29">
        <f t="shared" si="126"/>
        <v>-0.4</v>
      </c>
      <c r="BM203" s="29"/>
      <c r="BN203" s="29"/>
      <c r="BO203" s="16"/>
    </row>
    <row r="204" spans="1:67" ht="12.75">
      <c r="A204" s="5">
        <v>48400</v>
      </c>
      <c r="B204" s="8">
        <f t="shared" si="152"/>
        <v>-48.45</v>
      </c>
      <c r="C204" s="8">
        <f t="shared" si="154"/>
        <v>0.1319999999999979</v>
      </c>
      <c r="D204" s="2">
        <v>-39.46</v>
      </c>
      <c r="G204" s="20">
        <f t="shared" si="155"/>
        <v>-4.6239704923894589</v>
      </c>
      <c r="H204" s="34">
        <f t="shared" si="156"/>
        <v>-4.6144228074921632</v>
      </c>
      <c r="I204" s="32">
        <f t="shared" si="146"/>
        <v>-34.58</v>
      </c>
      <c r="J204" s="32">
        <f t="shared" si="130"/>
        <v>-34.728333333333332</v>
      </c>
      <c r="K204" s="32">
        <f t="shared" si="131"/>
        <v>-35.023333333333333</v>
      </c>
      <c r="L204" s="32">
        <f t="shared" si="132"/>
        <v>-0.14833333333333343</v>
      </c>
      <c r="M204" s="64">
        <f t="shared" si="133"/>
        <v>-0.44333333333333513</v>
      </c>
      <c r="N204" s="21"/>
      <c r="O204" s="29">
        <f t="shared" si="128"/>
        <v>0.93145428495300053</v>
      </c>
      <c r="P204" s="29">
        <f t="shared" si="127"/>
        <v>-1.5699999999999999E-2</v>
      </c>
      <c r="Q204" s="29">
        <f t="shared" si="147"/>
        <v>-0.93453033442273825</v>
      </c>
      <c r="R204" s="29">
        <f t="shared" si="129"/>
        <v>1.95E-2</v>
      </c>
      <c r="S204" s="44"/>
      <c r="T204" s="60"/>
      <c r="U204" s="37"/>
      <c r="V204" s="16"/>
      <c r="X204" s="42">
        <f t="shared" si="148"/>
        <v>1.1473649955235077</v>
      </c>
      <c r="Y204" s="20">
        <f t="shared" si="157"/>
        <v>-0.88127805916838098</v>
      </c>
      <c r="Z204" s="34">
        <f t="shared" si="158"/>
        <v>-0.85263500447649221</v>
      </c>
      <c r="AA204" s="32">
        <f t="shared" si="163"/>
        <v>-34.912857142857142</v>
      </c>
      <c r="AB204" s="32">
        <f t="shared" si="134"/>
        <v>-34.88984126984127</v>
      </c>
      <c r="AC204" s="32">
        <f t="shared" si="138"/>
        <v>-34.916984126984133</v>
      </c>
      <c r="AD204" s="32">
        <f t="shared" si="139"/>
        <v>2.3015873015872046E-2</v>
      </c>
      <c r="AE204" s="63">
        <f t="shared" si="140"/>
        <v>-4.1269841269908625E-3</v>
      </c>
      <c r="AF204" s="21"/>
      <c r="AG204" s="29">
        <f t="shared" si="149"/>
        <v>-0.49032348821838034</v>
      </c>
      <c r="AH204" s="29">
        <f t="shared" si="124"/>
        <v>-5.8200000000000002E-2</v>
      </c>
      <c r="AI204" s="29"/>
      <c r="AJ204" s="29"/>
      <c r="AK204" s="29"/>
      <c r="AL204" s="16"/>
      <c r="AN204" s="42">
        <f t="shared" si="153"/>
        <v>-17.470620513429822</v>
      </c>
      <c r="AO204" s="20">
        <f t="shared" si="159"/>
        <v>-19.556549677505494</v>
      </c>
      <c r="AP204" s="20">
        <f t="shared" si="160"/>
        <v>-19.470620513429822</v>
      </c>
      <c r="AQ204" s="32">
        <f t="shared" ref="AQ204:AQ267" si="165">AVERAGEIFS(Oxy,KyrBP,"&gt;"&amp;AO204,KyrBP,"&lt;="&amp;AO205)</f>
        <v>-39.769999999999996</v>
      </c>
      <c r="AR204" s="32">
        <f t="shared" si="135"/>
        <v>-39.449999999999996</v>
      </c>
      <c r="AS204" s="32">
        <f t="shared" si="141"/>
        <v>-39.474444444444444</v>
      </c>
      <c r="AT204" s="20">
        <f t="shared" si="137"/>
        <v>-2.4444444444448266E-2</v>
      </c>
      <c r="AU204" s="64">
        <f t="shared" si="142"/>
        <v>0.29555555555555202</v>
      </c>
      <c r="AV204" s="21"/>
      <c r="AW204" s="29">
        <f t="shared" si="150"/>
        <v>-0.99327237226367893</v>
      </c>
      <c r="AX204" s="68">
        <f t="shared" si="125"/>
        <v>0.1145</v>
      </c>
      <c r="AY204" s="29"/>
      <c r="AZ204" s="29"/>
      <c r="BA204" s="16"/>
      <c r="BC204" s="20">
        <f t="shared" si="161"/>
        <v>-10.619916632515192</v>
      </c>
      <c r="BD204" s="20">
        <f t="shared" si="162"/>
        <v>-10.362129140288182</v>
      </c>
      <c r="BE204" s="32">
        <f t="shared" si="164"/>
        <v>-35.5505</v>
      </c>
      <c r="BF204" s="32">
        <f t="shared" si="136"/>
        <v>-35.50799494949495</v>
      </c>
      <c r="BG204" s="32">
        <f t="shared" si="143"/>
        <v>-36.501950005550007</v>
      </c>
      <c r="BH204" s="32">
        <f t="shared" si="144"/>
        <v>4.2505050505049269E-2</v>
      </c>
      <c r="BI204" s="64">
        <f t="shared" si="145"/>
        <v>-0.95145000555000792</v>
      </c>
      <c r="BJ204" s="21"/>
      <c r="BK204" s="29">
        <f t="shared" si="151"/>
        <v>-0.62886843027257666</v>
      </c>
      <c r="BL204" s="29">
        <f t="shared" si="126"/>
        <v>-0.4</v>
      </c>
      <c r="BM204" s="29"/>
      <c r="BN204" s="29"/>
      <c r="BO204" s="16"/>
    </row>
    <row r="205" spans="1:67" ht="12.75">
      <c r="A205" s="5">
        <v>48279</v>
      </c>
      <c r="B205" s="8">
        <f t="shared" si="152"/>
        <v>-48.329000000000001</v>
      </c>
      <c r="C205" s="8">
        <f t="shared" si="154"/>
        <v>0.12100000000000222</v>
      </c>
      <c r="D205" s="2">
        <v>-39.049999999999997</v>
      </c>
      <c r="G205" s="20">
        <f t="shared" si="155"/>
        <v>-4.6048751225948656</v>
      </c>
      <c r="H205" s="34">
        <f t="shared" si="156"/>
        <v>-4.5953274376975699</v>
      </c>
      <c r="I205" s="32">
        <f t="shared" si="146"/>
        <v>-34.989999999999995</v>
      </c>
      <c r="J205" s="32">
        <f t="shared" si="130"/>
        <v>-34.82</v>
      </c>
      <c r="K205" s="32">
        <f t="shared" si="131"/>
        <v>-34.937777777777768</v>
      </c>
      <c r="L205" s="32">
        <f t="shared" si="132"/>
        <v>0.1699999999999946</v>
      </c>
      <c r="M205" s="64">
        <f t="shared" si="133"/>
        <v>5.2222222222226833E-2</v>
      </c>
      <c r="N205" s="21"/>
      <c r="O205" s="29">
        <f t="shared" si="128"/>
        <v>-0.78083773620832886</v>
      </c>
      <c r="P205" s="29">
        <f t="shared" si="127"/>
        <v>-1.5699999999999999E-2</v>
      </c>
      <c r="Q205" s="29">
        <f t="shared" si="147"/>
        <v>-0.48713427573005519</v>
      </c>
      <c r="R205" s="29">
        <f t="shared" si="129"/>
        <v>1.95E-2</v>
      </c>
      <c r="S205" s="44"/>
      <c r="T205" s="60"/>
      <c r="U205" s="37"/>
      <c r="V205" s="16"/>
      <c r="X205" s="42">
        <f t="shared" si="148"/>
        <v>1.2046511049072874</v>
      </c>
      <c r="Y205" s="20">
        <f t="shared" si="157"/>
        <v>-0.82399194978460133</v>
      </c>
      <c r="Z205" s="34">
        <f t="shared" si="158"/>
        <v>-0.79534889509271256</v>
      </c>
      <c r="AA205" s="32">
        <f t="shared" si="163"/>
        <v>-34.854999999999997</v>
      </c>
      <c r="AB205" s="32">
        <f t="shared" si="134"/>
        <v>-34.915952380952376</v>
      </c>
      <c r="AC205" s="32">
        <f t="shared" si="138"/>
        <v>-34.922010582010586</v>
      </c>
      <c r="AD205" s="32">
        <f t="shared" si="139"/>
        <v>-6.0952380952379315E-2</v>
      </c>
      <c r="AE205" s="63">
        <f t="shared" si="140"/>
        <v>-6.7010582010588848E-2</v>
      </c>
      <c r="AF205" s="21"/>
      <c r="AG205" s="29">
        <f t="shared" si="149"/>
        <v>-0.93582503067033784</v>
      </c>
      <c r="AH205" s="29">
        <f t="shared" si="124"/>
        <v>-5.8200000000000002E-2</v>
      </c>
      <c r="AI205" s="29"/>
      <c r="AJ205" s="29"/>
      <c r="AK205" s="29"/>
      <c r="AL205" s="16"/>
      <c r="AN205" s="42">
        <f t="shared" si="153"/>
        <v>-17.298762185278484</v>
      </c>
      <c r="AO205" s="20">
        <f t="shared" si="159"/>
        <v>-19.384691349354156</v>
      </c>
      <c r="AP205" s="20">
        <f t="shared" si="160"/>
        <v>-19.298762185278484</v>
      </c>
      <c r="AQ205" s="32">
        <f t="shared" si="165"/>
        <v>-39</v>
      </c>
      <c r="AR205" s="32">
        <f t="shared" si="135"/>
        <v>-39.314999999999998</v>
      </c>
      <c r="AS205" s="32">
        <f t="shared" si="141"/>
        <v>-39.432222222222222</v>
      </c>
      <c r="AT205" s="20">
        <f t="shared" si="137"/>
        <v>-0.11722222222222456</v>
      </c>
      <c r="AU205" s="64">
        <f t="shared" si="142"/>
        <v>-0.43222222222222229</v>
      </c>
      <c r="AV205" s="21"/>
      <c r="AW205" s="29">
        <f t="shared" si="150"/>
        <v>-0.68645499220051953</v>
      </c>
      <c r="AX205" s="68">
        <f t="shared" si="125"/>
        <v>0.1145</v>
      </c>
      <c r="AY205" s="29"/>
      <c r="AZ205" s="29"/>
      <c r="BA205" s="16"/>
      <c r="BC205" s="20">
        <f t="shared" si="161"/>
        <v>-10.104341648061176</v>
      </c>
      <c r="BD205" s="20">
        <f t="shared" si="162"/>
        <v>-9.8465541558341663</v>
      </c>
      <c r="BE205" s="32">
        <f t="shared" si="164"/>
        <v>-34.741818181818182</v>
      </c>
      <c r="BF205" s="32">
        <f t="shared" si="136"/>
        <v>-34.999306060606067</v>
      </c>
      <c r="BG205" s="32">
        <f t="shared" si="143"/>
        <v>-35.803427838062319</v>
      </c>
      <c r="BH205" s="32">
        <f t="shared" si="144"/>
        <v>-0.25748787878788448</v>
      </c>
      <c r="BI205" s="64">
        <f t="shared" si="145"/>
        <v>-1.0616096562441371</v>
      </c>
      <c r="BJ205" s="21"/>
      <c r="BK205" s="29">
        <f t="shared" si="151"/>
        <v>-0.98151607583589551</v>
      </c>
      <c r="BL205" s="29">
        <f t="shared" si="126"/>
        <v>-0.4</v>
      </c>
      <c r="BM205" s="29"/>
      <c r="BN205" s="29"/>
      <c r="BO205" s="16"/>
    </row>
    <row r="206" spans="1:67" ht="12.75">
      <c r="A206" s="5">
        <v>48151</v>
      </c>
      <c r="B206" s="8">
        <f t="shared" si="152"/>
        <v>-48.201000000000001</v>
      </c>
      <c r="C206" s="8">
        <f t="shared" si="154"/>
        <v>0.12800000000000011</v>
      </c>
      <c r="D206" s="2">
        <v>-39.200000000000003</v>
      </c>
      <c r="G206" s="20">
        <f t="shared" si="155"/>
        <v>-4.5857797528002724</v>
      </c>
      <c r="H206" s="34">
        <f t="shared" si="156"/>
        <v>-4.5762320679029767</v>
      </c>
      <c r="I206" s="32">
        <f t="shared" si="146"/>
        <v>-34.89</v>
      </c>
      <c r="J206" s="32">
        <f t="shared" si="130"/>
        <v>-34.921666666666667</v>
      </c>
      <c r="K206" s="32">
        <f t="shared" si="131"/>
        <v>-34.896666666666661</v>
      </c>
      <c r="L206" s="32">
        <f t="shared" si="132"/>
        <v>-3.1666666666666288E-2</v>
      </c>
      <c r="M206" s="64">
        <f t="shared" si="133"/>
        <v>-6.6666666666606034E-3</v>
      </c>
      <c r="N206" s="21"/>
      <c r="O206" s="29">
        <f t="shared" si="128"/>
        <v>-0.15061654874471195</v>
      </c>
      <c r="P206" s="29">
        <f t="shared" si="127"/>
        <v>-1.5699999999999999E-2</v>
      </c>
      <c r="Q206" s="29">
        <f t="shared" si="147"/>
        <v>0.18819732447116314</v>
      </c>
      <c r="R206" s="29">
        <f t="shared" si="129"/>
        <v>1.95E-2</v>
      </c>
      <c r="S206" s="44"/>
      <c r="T206" s="60"/>
      <c r="U206" s="37"/>
      <c r="V206" s="16"/>
      <c r="X206" s="42">
        <f t="shared" si="148"/>
        <v>1.2619372142910672</v>
      </c>
      <c r="Y206" s="20">
        <f t="shared" si="157"/>
        <v>-0.76670584040082168</v>
      </c>
      <c r="Z206" s="34">
        <f t="shared" si="158"/>
        <v>-0.73806278570893291</v>
      </c>
      <c r="AA206" s="32">
        <f t="shared" si="163"/>
        <v>-34.979999999999997</v>
      </c>
      <c r="AB206" s="32">
        <f t="shared" si="134"/>
        <v>-34.996904761904766</v>
      </c>
      <c r="AC206" s="32">
        <f t="shared" si="138"/>
        <v>-34.992407407407406</v>
      </c>
      <c r="AD206" s="32">
        <f t="shared" si="139"/>
        <v>-1.6904761904768861E-2</v>
      </c>
      <c r="AE206" s="63">
        <f t="shared" si="140"/>
        <v>-1.2407407407408755E-2</v>
      </c>
      <c r="AF206" s="21"/>
      <c r="AG206" s="29">
        <f t="shared" si="149"/>
        <v>-0.94344364073493747</v>
      </c>
      <c r="AH206" s="29">
        <f t="shared" ref="AH206:AH227" si="166">AH205</f>
        <v>-5.8200000000000002E-2</v>
      </c>
      <c r="AI206" s="29"/>
      <c r="AJ206" s="29"/>
      <c r="AK206" s="29"/>
      <c r="AL206" s="16"/>
      <c r="AN206" s="42">
        <f t="shared" si="153"/>
        <v>-17.126903857127147</v>
      </c>
      <c r="AO206" s="20">
        <f t="shared" si="159"/>
        <v>-19.212833021202819</v>
      </c>
      <c r="AP206" s="20">
        <f t="shared" si="160"/>
        <v>-19.126903857127147</v>
      </c>
      <c r="AQ206" s="32">
        <f t="shared" si="165"/>
        <v>-39.174999999999997</v>
      </c>
      <c r="AR206" s="32">
        <f t="shared" si="135"/>
        <v>-39.145000000000003</v>
      </c>
      <c r="AS206" s="32">
        <f t="shared" si="141"/>
        <v>-39.448888888888888</v>
      </c>
      <c r="AT206" s="20">
        <f t="shared" si="137"/>
        <v>-0.30388888888888488</v>
      </c>
      <c r="AU206" s="64">
        <f t="shared" si="142"/>
        <v>-0.27388888888889085</v>
      </c>
      <c r="AV206" s="21"/>
      <c r="AW206" s="29">
        <f t="shared" si="150"/>
        <v>-5.8437692189314883E-2</v>
      </c>
      <c r="AX206" s="68">
        <f t="shared" ref="AX206:AX269" si="167">AX205</f>
        <v>0.1145</v>
      </c>
      <c r="AY206" s="29"/>
      <c r="AZ206" s="29"/>
      <c r="BA206" s="16"/>
      <c r="BC206" s="20">
        <f t="shared" si="161"/>
        <v>-9.58876666360716</v>
      </c>
      <c r="BD206" s="20">
        <f t="shared" si="162"/>
        <v>-9.3309791713801502</v>
      </c>
      <c r="BE206" s="32">
        <f t="shared" si="164"/>
        <v>-34.705599999999997</v>
      </c>
      <c r="BF206" s="32">
        <f t="shared" si="136"/>
        <v>-34.665421445221448</v>
      </c>
      <c r="BG206" s="32">
        <f t="shared" si="143"/>
        <v>-35.214242652877147</v>
      </c>
      <c r="BH206" s="32">
        <f t="shared" si="144"/>
        <v>4.0178554778549369E-2</v>
      </c>
      <c r="BI206" s="64">
        <f t="shared" si="145"/>
        <v>-0.50864265287714971</v>
      </c>
      <c r="BJ206" s="21"/>
      <c r="BK206" s="29">
        <f t="shared" si="151"/>
        <v>-0.87490144117949042</v>
      </c>
      <c r="BL206" s="29">
        <f t="shared" si="126"/>
        <v>-0.4</v>
      </c>
      <c r="BM206" s="29"/>
      <c r="BN206" s="29"/>
      <c r="BO206" s="16"/>
    </row>
    <row r="207" spans="1:67" ht="12.75">
      <c r="A207" s="5">
        <v>48021</v>
      </c>
      <c r="B207" s="8">
        <f t="shared" si="152"/>
        <v>-48.070999999999998</v>
      </c>
      <c r="C207" s="8">
        <f t="shared" si="154"/>
        <v>0.13000000000000256</v>
      </c>
      <c r="D207" s="2">
        <v>-39.380000000000003</v>
      </c>
      <c r="G207" s="20">
        <f t="shared" si="155"/>
        <v>-4.5666843830056791</v>
      </c>
      <c r="H207" s="34">
        <f t="shared" si="156"/>
        <v>-4.5571366981083834</v>
      </c>
      <c r="I207" s="32">
        <f t="shared" si="146"/>
        <v>-34.885000000000005</v>
      </c>
      <c r="J207" s="32">
        <f t="shared" si="130"/>
        <v>-34.841666666666669</v>
      </c>
      <c r="K207" s="32">
        <f t="shared" si="131"/>
        <v>-34.824999999999996</v>
      </c>
      <c r="L207" s="32">
        <f t="shared" si="132"/>
        <v>4.3333333333336554E-2</v>
      </c>
      <c r="M207" s="64">
        <f t="shared" si="133"/>
        <v>6.0000000000009379E-2</v>
      </c>
      <c r="N207" s="21"/>
      <c r="O207" s="29">
        <f t="shared" si="128"/>
        <v>0.93145428495298765</v>
      </c>
      <c r="P207" s="29">
        <f t="shared" si="127"/>
        <v>-1.5699999999999999E-2</v>
      </c>
      <c r="Q207" s="29">
        <f t="shared" si="147"/>
        <v>0.77546930497203947</v>
      </c>
      <c r="R207" s="29">
        <f t="shared" si="129"/>
        <v>1.95E-2</v>
      </c>
      <c r="S207" s="44"/>
      <c r="T207" s="60"/>
      <c r="U207" s="37"/>
      <c r="V207" s="16"/>
      <c r="X207" s="42">
        <f t="shared" si="148"/>
        <v>1.3192233236748467</v>
      </c>
      <c r="Y207" s="20">
        <f t="shared" si="157"/>
        <v>-0.70941973101704203</v>
      </c>
      <c r="Z207" s="34">
        <f t="shared" si="158"/>
        <v>-0.68077667632515326</v>
      </c>
      <c r="AA207" s="32">
        <f t="shared" si="163"/>
        <v>-35.155714285714289</v>
      </c>
      <c r="AB207" s="32">
        <f t="shared" si="134"/>
        <v>-35.104285714285716</v>
      </c>
      <c r="AC207" s="32">
        <f t="shared" si="138"/>
        <v>-35.020026455026454</v>
      </c>
      <c r="AD207" s="32">
        <f t="shared" si="139"/>
        <v>5.1428571428573377E-2</v>
      </c>
      <c r="AE207" s="63">
        <f t="shared" si="140"/>
        <v>0.13568783068783574</v>
      </c>
      <c r="AF207" s="21"/>
      <c r="AG207" s="29">
        <f t="shared" si="149"/>
        <v>-0.50961448609153681</v>
      </c>
      <c r="AH207" s="29">
        <f t="shared" si="166"/>
        <v>-5.8200000000000002E-2</v>
      </c>
      <c r="AI207" s="29"/>
      <c r="AJ207" s="29"/>
      <c r="AK207" s="29"/>
      <c r="AL207" s="16"/>
      <c r="AN207" s="42">
        <f t="shared" si="153"/>
        <v>-16.955045528975809</v>
      </c>
      <c r="AO207" s="20">
        <f t="shared" si="159"/>
        <v>-19.040974693051481</v>
      </c>
      <c r="AP207" s="20">
        <f t="shared" si="160"/>
        <v>-18.955045528975809</v>
      </c>
      <c r="AQ207" s="32">
        <f t="shared" si="165"/>
        <v>-39.26</v>
      </c>
      <c r="AR207" s="32">
        <f t="shared" si="135"/>
        <v>-39.24666666666667</v>
      </c>
      <c r="AS207" s="32">
        <f t="shared" si="141"/>
        <v>-39.452777777777776</v>
      </c>
      <c r="AT207" s="20">
        <f t="shared" si="137"/>
        <v>-0.20611111111110603</v>
      </c>
      <c r="AU207" s="64">
        <f t="shared" si="142"/>
        <v>-0.19277777777777771</v>
      </c>
      <c r="AV207" s="21"/>
      <c r="AW207" s="29">
        <f t="shared" si="150"/>
        <v>0.59692325345988595</v>
      </c>
      <c r="AX207" s="68">
        <f t="shared" si="167"/>
        <v>0.1145</v>
      </c>
      <c r="AY207" s="29"/>
      <c r="AZ207" s="29"/>
      <c r="BA207" s="16"/>
      <c r="BC207" s="20">
        <f t="shared" si="161"/>
        <v>-9.073191679153144</v>
      </c>
      <c r="BD207" s="20">
        <f t="shared" si="162"/>
        <v>-8.8154041869261341</v>
      </c>
      <c r="BE207" s="32">
        <f t="shared" si="164"/>
        <v>-34.548846153846156</v>
      </c>
      <c r="BF207" s="32">
        <f t="shared" si="136"/>
        <v>-34.758982051282054</v>
      </c>
      <c r="BG207" s="32">
        <f t="shared" si="143"/>
        <v>-34.957698671395654</v>
      </c>
      <c r="BH207" s="32">
        <f t="shared" si="144"/>
        <v>-0.21013589743589733</v>
      </c>
      <c r="BI207" s="64">
        <f t="shared" si="145"/>
        <v>-0.40885251754949792</v>
      </c>
      <c r="BJ207" s="21"/>
      <c r="BK207" s="29">
        <f t="shared" si="151"/>
        <v>-0.35891069874877329</v>
      </c>
      <c r="BL207" s="29">
        <f t="shared" ref="BL207:BL227" si="168">BL206</f>
        <v>-0.4</v>
      </c>
      <c r="BM207" s="29"/>
      <c r="BN207" s="29"/>
      <c r="BO207" s="16"/>
    </row>
    <row r="208" spans="1:67" ht="12.75">
      <c r="A208" s="5">
        <v>47892</v>
      </c>
      <c r="B208" s="8">
        <f t="shared" si="152"/>
        <v>-47.942</v>
      </c>
      <c r="C208" s="8">
        <f t="shared" si="154"/>
        <v>0.12899999999999778</v>
      </c>
      <c r="D208" s="2">
        <v>-39.729999999999997</v>
      </c>
      <c r="G208" s="20">
        <f t="shared" si="155"/>
        <v>-4.5475890132110859</v>
      </c>
      <c r="H208" s="34">
        <f t="shared" si="156"/>
        <v>-4.5380413283137901</v>
      </c>
      <c r="I208" s="32">
        <f t="shared" si="146"/>
        <v>-34.75</v>
      </c>
      <c r="J208" s="32">
        <f t="shared" si="130"/>
        <v>-34.985000000000007</v>
      </c>
      <c r="K208" s="32">
        <f t="shared" si="131"/>
        <v>-34.844444444444449</v>
      </c>
      <c r="L208" s="32">
        <f t="shared" si="132"/>
        <v>-0.23500000000000654</v>
      </c>
      <c r="M208" s="64">
        <f t="shared" si="133"/>
        <v>-9.444444444444855E-2</v>
      </c>
      <c r="N208" s="21"/>
      <c r="O208" s="29">
        <f t="shared" si="128"/>
        <v>-0.78083773620835084</v>
      </c>
      <c r="P208" s="29">
        <f t="shared" ref="P208:P271" si="169">P207</f>
        <v>-1.5699999999999999E-2</v>
      </c>
      <c r="Q208" s="29">
        <f t="shared" si="147"/>
        <v>0.99989057929515746</v>
      </c>
      <c r="R208" s="29">
        <f t="shared" si="129"/>
        <v>1.95E-2</v>
      </c>
      <c r="S208" s="44"/>
      <c r="T208" s="60"/>
      <c r="U208" s="37"/>
      <c r="V208" s="16"/>
      <c r="X208" s="42">
        <f t="shared" si="148"/>
        <v>1.3765094330586263</v>
      </c>
      <c r="Y208" s="20">
        <f t="shared" si="157"/>
        <v>-0.65213362163326238</v>
      </c>
      <c r="Z208" s="34">
        <f t="shared" si="158"/>
        <v>-0.62349056694137361</v>
      </c>
      <c r="AA208" s="32">
        <f t="shared" ref="AA208:AA219" si="170">AVERAGEIFS(Oxy,KyrBP,"&gt;"&amp;Y208,KyrBP,"&lt;="&amp;Y209)</f>
        <v>-35.177142857142861</v>
      </c>
      <c r="AB208" s="32">
        <f t="shared" si="134"/>
        <v>-35.057142857142857</v>
      </c>
      <c r="AC208" s="32">
        <f t="shared" si="138"/>
        <v>-35.033968253968254</v>
      </c>
      <c r="AD208" s="32">
        <f t="shared" si="139"/>
        <v>0.12000000000000455</v>
      </c>
      <c r="AE208" s="63">
        <f t="shared" si="140"/>
        <v>0.14317460317460728</v>
      </c>
      <c r="AF208" s="21"/>
      <c r="AG208" s="29">
        <f t="shared" si="149"/>
        <v>0.16266895032822831</v>
      </c>
      <c r="AH208" s="29">
        <f t="shared" si="166"/>
        <v>-5.8200000000000002E-2</v>
      </c>
      <c r="AI208" s="29"/>
      <c r="AJ208" s="29"/>
      <c r="AK208" s="29"/>
      <c r="AL208" s="16"/>
      <c r="AN208" s="42">
        <f t="shared" si="153"/>
        <v>-16.783187200824472</v>
      </c>
      <c r="AO208" s="20">
        <f t="shared" si="159"/>
        <v>-18.869116364900144</v>
      </c>
      <c r="AP208" s="20">
        <f t="shared" si="160"/>
        <v>-18.783187200824472</v>
      </c>
      <c r="AQ208" s="32">
        <f t="shared" si="165"/>
        <v>-39.305</v>
      </c>
      <c r="AR208" s="32">
        <f t="shared" si="135"/>
        <v>-39.388333333333328</v>
      </c>
      <c r="AS208" s="32">
        <f t="shared" si="141"/>
        <v>-39.486111111111114</v>
      </c>
      <c r="AT208" s="20">
        <f t="shared" si="137"/>
        <v>-9.7777777777785957E-2</v>
      </c>
      <c r="AU208" s="64">
        <f t="shared" si="142"/>
        <v>-0.18111111111111455</v>
      </c>
      <c r="AV208" s="21"/>
      <c r="AW208" s="29">
        <f t="shared" si="150"/>
        <v>0.97297717475220602</v>
      </c>
      <c r="AX208" s="68">
        <f t="shared" si="167"/>
        <v>0.1145</v>
      </c>
      <c r="AY208" s="29"/>
      <c r="AZ208" s="29"/>
      <c r="BA208" s="16"/>
      <c r="BC208" s="20">
        <f t="shared" si="161"/>
        <v>-8.5576166946991279</v>
      </c>
      <c r="BD208" s="20">
        <f t="shared" si="162"/>
        <v>-8.2998292024721181</v>
      </c>
      <c r="BE208" s="32">
        <f t="shared" si="164"/>
        <v>-35.022500000000001</v>
      </c>
      <c r="BF208" s="32">
        <f t="shared" si="136"/>
        <v>-34.682977453580897</v>
      </c>
      <c r="BG208" s="32">
        <f t="shared" si="143"/>
        <v>-34.796503385200374</v>
      </c>
      <c r="BH208" s="32">
        <f t="shared" si="144"/>
        <v>0.33952254641910429</v>
      </c>
      <c r="BI208" s="64">
        <f t="shared" si="145"/>
        <v>0.22599661479962663</v>
      </c>
      <c r="BJ208" s="21"/>
      <c r="BK208" s="29">
        <f t="shared" si="151"/>
        <v>0.32501834847459538</v>
      </c>
      <c r="BL208" s="29">
        <f t="shared" si="168"/>
        <v>-0.4</v>
      </c>
      <c r="BM208" s="29"/>
      <c r="BN208" s="29"/>
      <c r="BO208" s="16"/>
    </row>
    <row r="209" spans="1:67" ht="12.75">
      <c r="A209" s="5">
        <v>47767</v>
      </c>
      <c r="B209" s="8">
        <f t="shared" si="152"/>
        <v>-47.817</v>
      </c>
      <c r="C209" s="8">
        <f t="shared" si="154"/>
        <v>0.125</v>
      </c>
      <c r="D209" s="2">
        <v>-39.44</v>
      </c>
      <c r="G209" s="20">
        <f t="shared" si="155"/>
        <v>-4.5284936434164926</v>
      </c>
      <c r="H209" s="34">
        <f t="shared" si="156"/>
        <v>-4.5189459585191969</v>
      </c>
      <c r="I209" s="32">
        <f t="shared" si="146"/>
        <v>-35.32</v>
      </c>
      <c r="J209" s="32">
        <f t="shared" si="130"/>
        <v>-34.863333333333337</v>
      </c>
      <c r="K209" s="32">
        <f t="shared" si="131"/>
        <v>-34.899444444444441</v>
      </c>
      <c r="L209" s="32">
        <f t="shared" si="132"/>
        <v>0.45666666666666345</v>
      </c>
      <c r="M209" s="64">
        <f t="shared" si="133"/>
        <v>0.42055555555555912</v>
      </c>
      <c r="N209" s="21"/>
      <c r="O209" s="29">
        <f t="shared" ref="O209:O272" si="171" xml:space="preserve"> SIN((2*PI()*(H209+P209)/0.0572861093837796) + 0.840686201)</f>
        <v>-0.15061654874462088</v>
      </c>
      <c r="P209" s="29">
        <f t="shared" si="169"/>
        <v>-1.5699999999999999E-2</v>
      </c>
      <c r="Q209" s="29">
        <f t="shared" si="147"/>
        <v>0.75645193902010432</v>
      </c>
      <c r="R209" s="29">
        <f t="shared" ref="R209:R272" si="172">R208</f>
        <v>1.95E-2</v>
      </c>
      <c r="S209" s="44"/>
      <c r="T209" s="60"/>
      <c r="U209" s="37"/>
      <c r="V209" s="16"/>
      <c r="X209" s="42">
        <f t="shared" si="148"/>
        <v>1.433795542442406</v>
      </c>
      <c r="Y209" s="20">
        <f t="shared" si="157"/>
        <v>-0.59484751224948273</v>
      </c>
      <c r="Z209" s="34">
        <f t="shared" si="158"/>
        <v>-0.56620445755759397</v>
      </c>
      <c r="AA209" s="32">
        <f t="shared" si="170"/>
        <v>-34.838571428571427</v>
      </c>
      <c r="AB209" s="32">
        <f t="shared" si="134"/>
        <v>-35.060238095238098</v>
      </c>
      <c r="AC209" s="32">
        <f t="shared" si="138"/>
        <v>-35.048789682539677</v>
      </c>
      <c r="AD209" s="32">
        <f t="shared" si="139"/>
        <v>-0.22166666666667112</v>
      </c>
      <c r="AE209" s="63">
        <f t="shared" si="140"/>
        <v>-0.21021825396825022</v>
      </c>
      <c r="AF209" s="21"/>
      <c r="AG209" s="29">
        <f t="shared" si="149"/>
        <v>0.75883777702540933</v>
      </c>
      <c r="AH209" s="29">
        <f t="shared" si="166"/>
        <v>-5.8200000000000002E-2</v>
      </c>
      <c r="AI209" s="29"/>
      <c r="AJ209" s="29"/>
      <c r="AK209" s="29"/>
      <c r="AL209" s="16"/>
      <c r="AN209" s="42">
        <f t="shared" si="153"/>
        <v>-16.611328872673134</v>
      </c>
      <c r="AO209" s="20">
        <f t="shared" si="159"/>
        <v>-18.697258036748806</v>
      </c>
      <c r="AP209" s="20">
        <f t="shared" si="160"/>
        <v>-18.611328872673134</v>
      </c>
      <c r="AQ209" s="32">
        <f t="shared" si="165"/>
        <v>-39.6</v>
      </c>
      <c r="AR209" s="32">
        <f t="shared" si="135"/>
        <v>-39.541666666666664</v>
      </c>
      <c r="AS209" s="32">
        <f t="shared" si="141"/>
        <v>-39.43833333333334</v>
      </c>
      <c r="AT209" s="20">
        <f t="shared" si="137"/>
        <v>0.10333333333332462</v>
      </c>
      <c r="AU209" s="64">
        <f t="shared" si="142"/>
        <v>0.16166666666666174</v>
      </c>
      <c r="AV209" s="21"/>
      <c r="AW209" s="29">
        <f t="shared" si="150"/>
        <v>0.8937642625411869</v>
      </c>
      <c r="AX209" s="68">
        <f t="shared" si="167"/>
        <v>0.1145</v>
      </c>
      <c r="AY209" s="29"/>
      <c r="AZ209" s="29"/>
      <c r="BA209" s="16"/>
      <c r="BC209" s="20">
        <f t="shared" si="161"/>
        <v>-8.0420417102451118</v>
      </c>
      <c r="BD209" s="20">
        <f t="shared" si="162"/>
        <v>-7.7842542180181011</v>
      </c>
      <c r="BE209" s="32">
        <f t="shared" si="164"/>
        <v>-34.477586206896554</v>
      </c>
      <c r="BF209" s="32">
        <f t="shared" si="136"/>
        <v>-34.747473180076632</v>
      </c>
      <c r="BG209" s="32">
        <f t="shared" si="143"/>
        <v>-34.698800770821293</v>
      </c>
      <c r="BH209" s="32">
        <f t="shared" si="144"/>
        <v>-0.26988697318007837</v>
      </c>
      <c r="BI209" s="64">
        <f t="shared" si="145"/>
        <v>-0.22121456392473959</v>
      </c>
      <c r="BJ209" s="21"/>
      <c r="BK209" s="29">
        <f t="shared" si="151"/>
        <v>0.85686769827011722</v>
      </c>
      <c r="BL209" s="29">
        <f t="shared" si="168"/>
        <v>-0.4</v>
      </c>
      <c r="BM209" s="29"/>
      <c r="BN209" s="29"/>
      <c r="BO209" s="16"/>
    </row>
    <row r="210" spans="1:67" ht="12.75">
      <c r="A210" s="5">
        <v>47649</v>
      </c>
      <c r="B210" s="8">
        <f t="shared" si="152"/>
        <v>-47.698999999999998</v>
      </c>
      <c r="C210" s="8">
        <f t="shared" si="154"/>
        <v>0.1180000000000021</v>
      </c>
      <c r="D210" s="2">
        <v>-39.770000000000003</v>
      </c>
      <c r="G210" s="20">
        <f t="shared" si="155"/>
        <v>-4.5093982736218994</v>
      </c>
      <c r="H210" s="34">
        <f t="shared" si="156"/>
        <v>-4.4998505887246036</v>
      </c>
      <c r="I210" s="32">
        <f t="shared" si="146"/>
        <v>-34.520000000000003</v>
      </c>
      <c r="J210" s="32">
        <f t="shared" si="130"/>
        <v>-34.905000000000001</v>
      </c>
      <c r="K210" s="32">
        <f t="shared" si="131"/>
        <v>-34.851666666666667</v>
      </c>
      <c r="L210" s="32">
        <f t="shared" si="132"/>
        <v>-0.38499999999999801</v>
      </c>
      <c r="M210" s="64">
        <f t="shared" si="133"/>
        <v>-0.33166666666666345</v>
      </c>
      <c r="N210" s="21"/>
      <c r="O210" s="29">
        <f t="shared" si="171"/>
        <v>0.93145428495297478</v>
      </c>
      <c r="P210" s="29">
        <f t="shared" si="169"/>
        <v>-1.5699999999999999E-2</v>
      </c>
      <c r="Q210" s="29">
        <f t="shared" si="147"/>
        <v>0.15906102945071102</v>
      </c>
      <c r="R210" s="29">
        <f t="shared" si="172"/>
        <v>1.95E-2</v>
      </c>
      <c r="S210" s="44"/>
      <c r="T210" s="60"/>
      <c r="U210" s="37"/>
      <c r="V210" s="16"/>
      <c r="X210" s="42">
        <f t="shared" si="148"/>
        <v>1.4910816518261858</v>
      </c>
      <c r="Y210" s="20">
        <f t="shared" si="157"/>
        <v>-0.53756140286570309</v>
      </c>
      <c r="Z210" s="34">
        <f t="shared" si="158"/>
        <v>-0.50891834817381432</v>
      </c>
      <c r="AA210" s="32">
        <f t="shared" si="170"/>
        <v>-35.164999999999999</v>
      </c>
      <c r="AB210" s="32">
        <f t="shared" si="134"/>
        <v>-35.065952380952382</v>
      </c>
      <c r="AC210" s="32">
        <f t="shared" si="138"/>
        <v>-35.103313492063492</v>
      </c>
      <c r="AD210" s="32">
        <f t="shared" si="139"/>
        <v>9.9047619047617275E-2</v>
      </c>
      <c r="AE210" s="63">
        <f t="shared" si="140"/>
        <v>6.1686507936506985E-2</v>
      </c>
      <c r="AF210" s="21"/>
      <c r="AG210" s="29">
        <f t="shared" si="149"/>
        <v>0.99993797430991649</v>
      </c>
      <c r="AH210" s="29">
        <f t="shared" si="166"/>
        <v>-5.8200000000000002E-2</v>
      </c>
      <c r="AI210" s="29"/>
      <c r="AJ210" s="29"/>
      <c r="AK210" s="29"/>
      <c r="AL210" s="16"/>
      <c r="AN210" s="42">
        <f t="shared" si="153"/>
        <v>-16.439470544521797</v>
      </c>
      <c r="AO210" s="20">
        <f t="shared" si="159"/>
        <v>-18.525399708597469</v>
      </c>
      <c r="AP210" s="20">
        <f t="shared" si="160"/>
        <v>-18.439470544521797</v>
      </c>
      <c r="AQ210" s="32">
        <f t="shared" si="165"/>
        <v>-39.72</v>
      </c>
      <c r="AR210" s="32">
        <f t="shared" si="135"/>
        <v>-39.661666666666662</v>
      </c>
      <c r="AS210" s="32">
        <f t="shared" si="141"/>
        <v>-39.588333333333338</v>
      </c>
      <c r="AT210" s="20">
        <f t="shared" si="137"/>
        <v>7.333333333332348E-2</v>
      </c>
      <c r="AU210" s="64">
        <f t="shared" si="142"/>
        <v>0.1316666666666606</v>
      </c>
      <c r="AV210" s="21"/>
      <c r="AW210" s="29">
        <f t="shared" si="150"/>
        <v>0.39634911880381019</v>
      </c>
      <c r="AX210" s="68">
        <f t="shared" si="167"/>
        <v>0.1145</v>
      </c>
      <c r="AY210" s="29"/>
      <c r="AZ210" s="29"/>
      <c r="BA210" s="16"/>
      <c r="BC210" s="20">
        <f t="shared" si="161"/>
        <v>-7.5264667257910949</v>
      </c>
      <c r="BD210" s="20">
        <f t="shared" si="162"/>
        <v>-7.2686792335640842</v>
      </c>
      <c r="BE210" s="32">
        <f t="shared" si="164"/>
        <v>-34.742333333333335</v>
      </c>
      <c r="BF210" s="32">
        <f t="shared" si="136"/>
        <v>-34.606119013409966</v>
      </c>
      <c r="BG210" s="32">
        <f t="shared" si="143"/>
        <v>-34.700851002871516</v>
      </c>
      <c r="BH210" s="32">
        <f t="shared" si="144"/>
        <v>0.13621431992336852</v>
      </c>
      <c r="BI210" s="64">
        <f t="shared" si="145"/>
        <v>4.1482330461818151E-2</v>
      </c>
      <c r="BJ210" s="21"/>
      <c r="BK210" s="29">
        <f t="shared" si="151"/>
        <v>0.98777912902134857</v>
      </c>
      <c r="BL210" s="29">
        <f t="shared" si="168"/>
        <v>-0.4</v>
      </c>
      <c r="BM210" s="29"/>
      <c r="BN210" s="29"/>
      <c r="BO210" s="16"/>
    </row>
    <row r="211" spans="1:67" ht="12.75">
      <c r="A211" s="5">
        <v>47529</v>
      </c>
      <c r="B211" s="8">
        <f t="shared" si="152"/>
        <v>-47.579000000000001</v>
      </c>
      <c r="C211" s="8">
        <f t="shared" si="154"/>
        <v>0.11999999999999744</v>
      </c>
      <c r="D211" s="2">
        <v>-39.4</v>
      </c>
      <c r="G211" s="20">
        <f t="shared" si="155"/>
        <v>-4.4903029038273061</v>
      </c>
      <c r="H211" s="34">
        <f t="shared" si="156"/>
        <v>-4.4807552189300104</v>
      </c>
      <c r="I211" s="32">
        <f t="shared" si="146"/>
        <v>-34.875</v>
      </c>
      <c r="J211" s="32">
        <f t="shared" ref="J211:J274" si="173">AVERAGE(I210:I212)</f>
        <v>-34.728333333333332</v>
      </c>
      <c r="K211" s="32">
        <f t="shared" ref="K211:K274" si="174">AVERAGE(I207:I215)</f>
        <v>-34.935000000000002</v>
      </c>
      <c r="L211" s="32">
        <f t="shared" ref="L211:L274" si="175">J211-I211</f>
        <v>0.14666666666666828</v>
      </c>
      <c r="M211" s="64">
        <f t="shared" ref="M211:M274" si="176">K211-I211</f>
        <v>-6.0000000000002274E-2</v>
      </c>
      <c r="N211" s="21"/>
      <c r="O211" s="29">
        <f t="shared" si="171"/>
        <v>-0.78083773620833741</v>
      </c>
      <c r="P211" s="29">
        <f t="shared" si="169"/>
        <v>-1.5699999999999999E-2</v>
      </c>
      <c r="Q211" s="29">
        <f t="shared" si="147"/>
        <v>-0.51275630356512303</v>
      </c>
      <c r="R211" s="29">
        <f t="shared" si="172"/>
        <v>1.95E-2</v>
      </c>
      <c r="S211" s="44"/>
      <c r="T211" s="60"/>
      <c r="U211" s="37"/>
      <c r="V211" s="16"/>
      <c r="X211" s="42">
        <f t="shared" si="148"/>
        <v>1.5483677612099653</v>
      </c>
      <c r="Y211" s="20">
        <f t="shared" si="157"/>
        <v>-0.48027529348192349</v>
      </c>
      <c r="Z211" s="34">
        <f t="shared" si="158"/>
        <v>-0.45163223879003472</v>
      </c>
      <c r="AA211" s="32">
        <f t="shared" si="170"/>
        <v>-35.194285714285712</v>
      </c>
      <c r="AB211" s="32">
        <f t="shared" ref="AB211:AB215" si="177">AVERAGE(AA210:AA212)</f>
        <v>-35.128809523809515</v>
      </c>
      <c r="AC211" s="32">
        <f t="shared" si="138"/>
        <v>-35.115952380952379</v>
      </c>
      <c r="AD211" s="32">
        <f t="shared" si="139"/>
        <v>6.5476190476196905E-2</v>
      </c>
      <c r="AE211" s="63">
        <f t="shared" si="140"/>
        <v>7.8333333333333144E-2</v>
      </c>
      <c r="AF211" s="21"/>
      <c r="AG211" s="29">
        <f t="shared" si="149"/>
        <v>0.7731560803421097</v>
      </c>
      <c r="AH211" s="29">
        <f t="shared" si="166"/>
        <v>-5.8200000000000002E-2</v>
      </c>
      <c r="AI211" s="29"/>
      <c r="AJ211" s="29"/>
      <c r="AK211" s="29"/>
      <c r="AL211" s="16"/>
      <c r="AN211" s="42">
        <f t="shared" si="153"/>
        <v>-16.267612216370459</v>
      </c>
      <c r="AO211" s="20">
        <f t="shared" si="159"/>
        <v>-18.353541380446131</v>
      </c>
      <c r="AP211" s="20">
        <f t="shared" si="160"/>
        <v>-18.267612216370459</v>
      </c>
      <c r="AQ211" s="32">
        <f t="shared" si="165"/>
        <v>-39.664999999999999</v>
      </c>
      <c r="AR211" s="32">
        <f t="shared" ref="AR211:AR274" si="178">AVERAGE(AQ210:AQ212)</f>
        <v>-39.754999999999995</v>
      </c>
      <c r="AS211" s="32">
        <f t="shared" si="141"/>
        <v>-39.684444444444445</v>
      </c>
      <c r="AT211" s="20">
        <f t="shared" si="137"/>
        <v>7.0555555555550598E-2</v>
      </c>
      <c r="AU211" s="64">
        <f t="shared" si="142"/>
        <v>-1.9444444444445708E-2</v>
      </c>
      <c r="AV211" s="21"/>
      <c r="AW211" s="29">
        <f t="shared" si="150"/>
        <v>-0.28652218255164796</v>
      </c>
      <c r="AX211" s="68">
        <f t="shared" si="167"/>
        <v>0.1145</v>
      </c>
      <c r="AY211" s="29"/>
      <c r="AZ211" s="29"/>
      <c r="BA211" s="16"/>
      <c r="BC211" s="20">
        <f t="shared" si="161"/>
        <v>-7.0108917413370779</v>
      </c>
      <c r="BD211" s="20">
        <f t="shared" si="162"/>
        <v>-6.7531042491100672</v>
      </c>
      <c r="BE211" s="32">
        <f t="shared" si="164"/>
        <v>-34.59843750000001</v>
      </c>
      <c r="BF211" s="32">
        <f t="shared" ref="BF211:BF220" si="179">AVERAGE(BE210:BE212)</f>
        <v>-34.707226641414145</v>
      </c>
      <c r="BG211" s="32">
        <f t="shared" si="143"/>
        <v>-34.727062113982633</v>
      </c>
      <c r="BH211" s="32">
        <f t="shared" si="144"/>
        <v>-0.10878914141413532</v>
      </c>
      <c r="BI211" s="64">
        <f t="shared" si="145"/>
        <v>-0.12862461398262326</v>
      </c>
      <c r="BJ211" s="21"/>
      <c r="BK211" s="29">
        <f t="shared" si="151"/>
        <v>0.65649772736129908</v>
      </c>
      <c r="BL211" s="29">
        <f t="shared" si="168"/>
        <v>-0.4</v>
      </c>
      <c r="BM211" s="29"/>
      <c r="BN211" s="29"/>
      <c r="BO211" s="16"/>
    </row>
    <row r="212" spans="1:67" ht="12.75">
      <c r="A212" s="5">
        <v>47391</v>
      </c>
      <c r="B212" s="8">
        <f t="shared" si="152"/>
        <v>-47.441000000000003</v>
      </c>
      <c r="C212" s="8">
        <f t="shared" si="154"/>
        <v>0.13799999999999812</v>
      </c>
      <c r="D212" s="2">
        <v>-39.479999999999997</v>
      </c>
      <c r="G212" s="20">
        <f t="shared" si="155"/>
        <v>-4.4712075340327129</v>
      </c>
      <c r="H212" s="34">
        <f t="shared" si="156"/>
        <v>-4.4616598491354171</v>
      </c>
      <c r="I212" s="32">
        <f t="shared" si="146"/>
        <v>-34.79</v>
      </c>
      <c r="J212" s="32">
        <f t="shared" si="173"/>
        <v>-34.913333333333334</v>
      </c>
      <c r="K212" s="32">
        <f t="shared" si="174"/>
        <v>-34.902222222222221</v>
      </c>
      <c r="L212" s="32">
        <f t="shared" si="175"/>
        <v>-0.12333333333333485</v>
      </c>
      <c r="M212" s="64">
        <f t="shared" si="176"/>
        <v>-0.112222222222222</v>
      </c>
      <c r="N212" s="21"/>
      <c r="O212" s="29">
        <f t="shared" si="171"/>
        <v>-0.15061654874464217</v>
      </c>
      <c r="P212" s="29">
        <f t="shared" si="169"/>
        <v>-1.5699999999999999E-2</v>
      </c>
      <c r="Q212" s="29">
        <f t="shared" si="147"/>
        <v>-0.94464926349128286</v>
      </c>
      <c r="R212" s="29">
        <f t="shared" si="172"/>
        <v>1.95E-2</v>
      </c>
      <c r="S212" s="44"/>
      <c r="T212" s="60"/>
      <c r="U212" s="37"/>
      <c r="V212" s="16"/>
      <c r="X212" s="42">
        <f t="shared" si="148"/>
        <v>1.6056538705937449</v>
      </c>
      <c r="Y212" s="20">
        <f t="shared" si="157"/>
        <v>-0.4229891840981439</v>
      </c>
      <c r="Z212" s="34">
        <f t="shared" si="158"/>
        <v>-0.39434612940625513</v>
      </c>
      <c r="AA212" s="32">
        <f t="shared" si="170"/>
        <v>-35.027142857142856</v>
      </c>
      <c r="AB212" s="32">
        <f t="shared" si="177"/>
        <v>-35.08922619047619</v>
      </c>
      <c r="AC212" s="32">
        <f t="shared" si="138"/>
        <v>-35.12240079365079</v>
      </c>
      <c r="AD212" s="32">
        <f t="shared" si="139"/>
        <v>-6.2083333333333712E-2</v>
      </c>
      <c r="AE212" s="63">
        <f t="shared" si="140"/>
        <v>-9.525793650793446E-2</v>
      </c>
      <c r="AF212" s="21"/>
      <c r="AG212" s="29">
        <f t="shared" si="149"/>
        <v>0.18460586370953078</v>
      </c>
      <c r="AH212" s="29">
        <f t="shared" si="166"/>
        <v>-5.8200000000000002E-2</v>
      </c>
      <c r="AI212" s="29"/>
      <c r="AJ212" s="29"/>
      <c r="AK212" s="29"/>
      <c r="AL212" s="16"/>
      <c r="AN212" s="42">
        <f t="shared" si="153"/>
        <v>-16.095753888219122</v>
      </c>
      <c r="AO212" s="20">
        <f t="shared" si="159"/>
        <v>-18.181683052294794</v>
      </c>
      <c r="AP212" s="20">
        <f t="shared" si="160"/>
        <v>-18.095753888219122</v>
      </c>
      <c r="AQ212" s="32">
        <f t="shared" si="165"/>
        <v>-39.879999999999995</v>
      </c>
      <c r="AR212" s="32">
        <f t="shared" si="178"/>
        <v>-39.62833333333333</v>
      </c>
      <c r="AS212" s="32">
        <f t="shared" si="141"/>
        <v>-39.791111111111114</v>
      </c>
      <c r="AT212" s="20">
        <f t="shared" ref="AT212:AT275" si="180">AS212-AR212</f>
        <v>-0.16277777777778368</v>
      </c>
      <c r="AU212" s="64">
        <f t="shared" si="142"/>
        <v>8.8888888888881468E-2</v>
      </c>
      <c r="AV212" s="21"/>
      <c r="AW212" s="29">
        <f t="shared" si="150"/>
        <v>-0.83532657035184621</v>
      </c>
      <c r="AX212" s="68">
        <f t="shared" si="167"/>
        <v>0.1145</v>
      </c>
      <c r="AY212" s="29"/>
      <c r="AZ212" s="29"/>
      <c r="BA212" s="16"/>
      <c r="BC212" s="20">
        <f t="shared" si="161"/>
        <v>-6.495316756883061</v>
      </c>
      <c r="BD212" s="20">
        <f t="shared" si="162"/>
        <v>-6.2375292646560503</v>
      </c>
      <c r="BE212" s="32">
        <f t="shared" si="164"/>
        <v>-34.780909090909098</v>
      </c>
      <c r="BF212" s="32">
        <f t="shared" si="179"/>
        <v>-34.683507687165786</v>
      </c>
      <c r="BG212" s="32">
        <f t="shared" si="143"/>
        <v>-34.752356985777503</v>
      </c>
      <c r="BH212" s="32">
        <f t="shared" si="144"/>
        <v>9.7401403743312187E-2</v>
      </c>
      <c r="BI212" s="64">
        <f t="shared" si="145"/>
        <v>2.855210513159534E-2</v>
      </c>
      <c r="BJ212" s="21"/>
      <c r="BK212" s="29">
        <f t="shared" si="151"/>
        <v>1.8033742909374147E-2</v>
      </c>
      <c r="BL212" s="29">
        <f t="shared" si="168"/>
        <v>-0.4</v>
      </c>
      <c r="BM212" s="29"/>
      <c r="BN212" s="29"/>
      <c r="BO212" s="16"/>
    </row>
    <row r="213" spans="1:67" ht="12.75">
      <c r="A213" s="5">
        <v>47245</v>
      </c>
      <c r="B213" s="8">
        <f t="shared" si="152"/>
        <v>-47.295000000000002</v>
      </c>
      <c r="C213" s="8">
        <f t="shared" si="154"/>
        <v>0.1460000000000008</v>
      </c>
      <c r="D213" s="2">
        <v>-40.74</v>
      </c>
      <c r="G213" s="20">
        <f t="shared" si="155"/>
        <v>-4.4521121642381196</v>
      </c>
      <c r="H213" s="34">
        <f t="shared" si="156"/>
        <v>-4.4425644793408239</v>
      </c>
      <c r="I213" s="32">
        <f t="shared" si="146"/>
        <v>-35.075000000000003</v>
      </c>
      <c r="J213" s="32">
        <f t="shared" si="173"/>
        <v>-34.808333333333337</v>
      </c>
      <c r="K213" s="32">
        <f t="shared" si="174"/>
        <v>-34.905000000000001</v>
      </c>
      <c r="L213" s="32">
        <f t="shared" si="175"/>
        <v>0.26666666666666572</v>
      </c>
      <c r="M213" s="64">
        <f t="shared" si="176"/>
        <v>0.17000000000000171</v>
      </c>
      <c r="N213" s="21"/>
      <c r="O213" s="29">
        <f t="shared" si="171"/>
        <v>0.93145428495298266</v>
      </c>
      <c r="P213" s="29">
        <f t="shared" si="169"/>
        <v>-1.5699999999999999E-2</v>
      </c>
      <c r="Q213" s="29">
        <f t="shared" si="147"/>
        <v>-0.93453033442272571</v>
      </c>
      <c r="R213" s="29">
        <f t="shared" si="172"/>
        <v>1.95E-2</v>
      </c>
      <c r="S213" s="44"/>
      <c r="T213" s="60"/>
      <c r="U213" s="37"/>
      <c r="V213" s="16"/>
      <c r="X213" s="42">
        <f t="shared" si="148"/>
        <v>1.6629399799775244</v>
      </c>
      <c r="Y213" s="20">
        <f t="shared" si="157"/>
        <v>-0.36570307471436431</v>
      </c>
      <c r="Z213" s="34">
        <f t="shared" si="158"/>
        <v>-0.33706002002247554</v>
      </c>
      <c r="AA213" s="32">
        <f t="shared" si="170"/>
        <v>-35.046250000000001</v>
      </c>
      <c r="AB213" s="32">
        <f t="shared" si="177"/>
        <v>-35.139702380952379</v>
      </c>
      <c r="AC213" s="32">
        <f t="shared" si="138"/>
        <v>-35.102100970017638</v>
      </c>
      <c r="AD213" s="32">
        <f t="shared" si="139"/>
        <v>-9.3452380952378178E-2</v>
      </c>
      <c r="AE213" s="63">
        <f t="shared" si="140"/>
        <v>-5.585097001763728E-2</v>
      </c>
      <c r="AF213" s="21"/>
      <c r="AG213" s="29">
        <f t="shared" si="149"/>
        <v>-0.49032348821837857</v>
      </c>
      <c r="AH213" s="29">
        <f t="shared" si="166"/>
        <v>-5.8200000000000002E-2</v>
      </c>
      <c r="AI213" s="29"/>
      <c r="AJ213" s="29"/>
      <c r="AK213" s="29"/>
      <c r="AL213" s="16"/>
      <c r="AN213" s="42">
        <f t="shared" si="153"/>
        <v>-15.923895560067784</v>
      </c>
      <c r="AO213" s="20">
        <f t="shared" si="159"/>
        <v>-18.009824724143456</v>
      </c>
      <c r="AP213" s="20">
        <f t="shared" si="160"/>
        <v>-17.923895560067784</v>
      </c>
      <c r="AQ213" s="32">
        <f t="shared" si="165"/>
        <v>-39.340000000000003</v>
      </c>
      <c r="AR213" s="32">
        <f t="shared" si="178"/>
        <v>-39.856666666666662</v>
      </c>
      <c r="AS213" s="32">
        <f t="shared" si="141"/>
        <v>-39.877222222222215</v>
      </c>
      <c r="AT213" s="20">
        <f t="shared" si="180"/>
        <v>-2.055555555555344E-2</v>
      </c>
      <c r="AU213" s="64">
        <f t="shared" si="142"/>
        <v>-0.53722222222221205</v>
      </c>
      <c r="AV213" s="21"/>
      <c r="AW213" s="29">
        <f t="shared" si="150"/>
        <v>-0.9932723722636847</v>
      </c>
      <c r="AX213" s="68">
        <f t="shared" si="167"/>
        <v>0.1145</v>
      </c>
      <c r="AY213" s="29"/>
      <c r="AZ213" s="29"/>
      <c r="BA213" s="16"/>
      <c r="BC213" s="20">
        <f t="shared" si="161"/>
        <v>-5.979741772429044</v>
      </c>
      <c r="BD213" s="20">
        <f t="shared" si="162"/>
        <v>-5.7219542802020333</v>
      </c>
      <c r="BE213" s="32">
        <f t="shared" si="164"/>
        <v>-34.67117647058825</v>
      </c>
      <c r="BF213" s="32">
        <f t="shared" si="179"/>
        <v>-34.737451943922544</v>
      </c>
      <c r="BG213" s="32">
        <f t="shared" si="143"/>
        <v>-34.725993349413869</v>
      </c>
      <c r="BH213" s="32">
        <f t="shared" si="144"/>
        <v>-6.6275473334293622E-2</v>
      </c>
      <c r="BI213" s="64">
        <f t="shared" si="145"/>
        <v>-5.4816878825619142E-2</v>
      </c>
      <c r="BJ213" s="21"/>
      <c r="BK213" s="29">
        <f t="shared" si="151"/>
        <v>-0.62886843027257577</v>
      </c>
      <c r="BL213" s="29">
        <f t="shared" si="168"/>
        <v>-0.4</v>
      </c>
      <c r="BM213" s="29"/>
      <c r="BN213" s="29"/>
      <c r="BO213" s="16"/>
    </row>
    <row r="214" spans="1:67" ht="12.75">
      <c r="A214" s="5">
        <v>47146</v>
      </c>
      <c r="B214" s="8">
        <f t="shared" si="152"/>
        <v>-47.195999999999998</v>
      </c>
      <c r="C214" s="8">
        <f t="shared" si="154"/>
        <v>9.9000000000003752E-2</v>
      </c>
      <c r="D214" s="2">
        <v>-38.83</v>
      </c>
      <c r="G214" s="20">
        <f t="shared" si="155"/>
        <v>-4.4330167944435264</v>
      </c>
      <c r="H214" s="34">
        <f t="shared" si="156"/>
        <v>-4.4234691095462306</v>
      </c>
      <c r="I214" s="32">
        <f t="shared" si="146"/>
        <v>-34.56</v>
      </c>
      <c r="J214" s="32">
        <f t="shared" si="173"/>
        <v>-35.091666666666669</v>
      </c>
      <c r="K214" s="32">
        <f t="shared" si="174"/>
        <v>-34.86944444444444</v>
      </c>
      <c r="L214" s="32">
        <f t="shared" si="175"/>
        <v>-0.53166666666666629</v>
      </c>
      <c r="M214" s="64">
        <f t="shared" si="176"/>
        <v>-0.30944444444443775</v>
      </c>
      <c r="N214" s="21"/>
      <c r="O214" s="29">
        <f t="shared" si="171"/>
        <v>-0.7808377362083595</v>
      </c>
      <c r="P214" s="29">
        <f t="shared" si="169"/>
        <v>-1.5699999999999999E-2</v>
      </c>
      <c r="Q214" s="29">
        <f t="shared" si="147"/>
        <v>-0.48713427573002438</v>
      </c>
      <c r="R214" s="29">
        <f t="shared" si="172"/>
        <v>1.95E-2</v>
      </c>
      <c r="S214" s="44"/>
      <c r="T214" s="60"/>
      <c r="U214" s="37"/>
      <c r="V214" s="16"/>
      <c r="X214" s="42">
        <f t="shared" si="148"/>
        <v>1.7202260893613039</v>
      </c>
      <c r="Y214" s="20">
        <f t="shared" si="157"/>
        <v>-0.30841696533058471</v>
      </c>
      <c r="Z214" s="34">
        <f t="shared" si="158"/>
        <v>-0.27977391063869594</v>
      </c>
      <c r="AA214" s="32">
        <f t="shared" si="170"/>
        <v>-35.345714285714287</v>
      </c>
      <c r="AB214" s="32">
        <f t="shared" si="177"/>
        <v>-35.161904761904765</v>
      </c>
      <c r="AC214" s="32">
        <f t="shared" ref="AC214:AC215" si="181">AVERAGE(AA210:AA218)</f>
        <v>-35.086518959435622</v>
      </c>
      <c r="AD214" s="32">
        <f t="shared" ref="AD214:AD215" si="182">AB214-AA214</f>
        <v>0.18380952380952209</v>
      </c>
      <c r="AE214" s="63">
        <f t="shared" ref="AE214:AE215" si="183">AC214-AA214</f>
        <v>0.2591953262786646</v>
      </c>
      <c r="AF214" s="21"/>
      <c r="AG214" s="29">
        <f t="shared" si="149"/>
        <v>-0.93582503067033651</v>
      </c>
      <c r="AH214" s="29">
        <f t="shared" si="166"/>
        <v>-5.8200000000000002E-2</v>
      </c>
      <c r="AI214" s="29"/>
      <c r="AJ214" s="29"/>
      <c r="AK214" s="29"/>
      <c r="AL214" s="16"/>
      <c r="AN214" s="42">
        <f t="shared" si="153"/>
        <v>-15.752037231916447</v>
      </c>
      <c r="AO214" s="20">
        <f t="shared" si="159"/>
        <v>-17.837966395992119</v>
      </c>
      <c r="AP214" s="20">
        <f t="shared" si="160"/>
        <v>-17.752037231916447</v>
      </c>
      <c r="AQ214" s="32">
        <f t="shared" si="165"/>
        <v>-40.35</v>
      </c>
      <c r="AR214" s="32">
        <f t="shared" si="178"/>
        <v>-39.909999999999997</v>
      </c>
      <c r="AS214" s="32">
        <f t="shared" ref="AS214:AS277" si="184">AVERAGE(AQ210:AQ218)</f>
        <v>-40.015000000000001</v>
      </c>
      <c r="AT214" s="20">
        <f t="shared" si="180"/>
        <v>-0.10500000000000398</v>
      </c>
      <c r="AU214" s="64">
        <f t="shared" ref="AU214:AU277" si="185">AS214-AQ214</f>
        <v>0.33500000000000085</v>
      </c>
      <c r="AV214" s="21"/>
      <c r="AW214" s="29">
        <f t="shared" si="150"/>
        <v>-0.68645499220055595</v>
      </c>
      <c r="AX214" s="68">
        <f t="shared" si="167"/>
        <v>0.1145</v>
      </c>
      <c r="AY214" s="29"/>
      <c r="AZ214" s="29"/>
      <c r="BA214" s="16"/>
      <c r="BC214" s="20">
        <f t="shared" si="161"/>
        <v>-5.4641667879750271</v>
      </c>
      <c r="BD214" s="20">
        <f t="shared" si="162"/>
        <v>-5.2063792957480164</v>
      </c>
      <c r="BE214" s="32">
        <f t="shared" si="164"/>
        <v>-34.760270270270283</v>
      </c>
      <c r="BF214" s="32">
        <f t="shared" si="179"/>
        <v>-34.790982246952844</v>
      </c>
      <c r="BG214" s="32">
        <f t="shared" si="143"/>
        <v>-34.743249202968578</v>
      </c>
      <c r="BH214" s="32">
        <f t="shared" si="144"/>
        <v>-3.071197668256076E-2</v>
      </c>
      <c r="BI214" s="64">
        <f t="shared" si="145"/>
        <v>1.7021067301705273E-2</v>
      </c>
      <c r="BJ214" s="21"/>
      <c r="BK214" s="29">
        <f t="shared" si="151"/>
        <v>-0.98151607583589562</v>
      </c>
      <c r="BL214" s="29">
        <f t="shared" si="168"/>
        <v>-0.4</v>
      </c>
      <c r="BM214" s="29"/>
      <c r="BN214" s="29"/>
      <c r="BO214" s="16"/>
    </row>
    <row r="215" spans="1:67" ht="12.75">
      <c r="A215" s="5">
        <v>47026</v>
      </c>
      <c r="B215" s="8">
        <f t="shared" si="152"/>
        <v>-47.076000000000001</v>
      </c>
      <c r="C215" s="8">
        <f t="shared" si="154"/>
        <v>0.11999999999999744</v>
      </c>
      <c r="D215" s="2">
        <v>-39.33</v>
      </c>
      <c r="G215" s="20">
        <f t="shared" si="155"/>
        <v>-4.4139214246489331</v>
      </c>
      <c r="H215" s="34">
        <f t="shared" si="156"/>
        <v>-4.4043737397516374</v>
      </c>
      <c r="I215" s="32">
        <f t="shared" si="146"/>
        <v>-35.64</v>
      </c>
      <c r="J215" s="32">
        <f t="shared" si="173"/>
        <v>-34.93</v>
      </c>
      <c r="K215" s="32">
        <f t="shared" si="174"/>
        <v>-34.854999999999997</v>
      </c>
      <c r="L215" s="32">
        <f t="shared" si="175"/>
        <v>0.71000000000000085</v>
      </c>
      <c r="M215" s="64">
        <f t="shared" si="176"/>
        <v>0.78500000000000369</v>
      </c>
      <c r="N215" s="21"/>
      <c r="O215" s="29">
        <f t="shared" si="171"/>
        <v>-0.15061654874460731</v>
      </c>
      <c r="P215" s="29">
        <f t="shared" si="169"/>
        <v>-1.5699999999999999E-2</v>
      </c>
      <c r="Q215" s="29">
        <f t="shared" si="147"/>
        <v>0.18819732447116988</v>
      </c>
      <c r="R215" s="29">
        <f t="shared" si="172"/>
        <v>1.95E-2</v>
      </c>
      <c r="S215" s="44"/>
      <c r="T215" s="60"/>
      <c r="U215" s="37"/>
      <c r="V215" s="16"/>
      <c r="X215" s="42">
        <f t="shared" si="148"/>
        <v>1.7775121987450837</v>
      </c>
      <c r="Y215" s="20">
        <f t="shared" si="157"/>
        <v>-0.25113085594680512</v>
      </c>
      <c r="Z215" s="56">
        <f t="shared" si="158"/>
        <v>-0.22248780125491635</v>
      </c>
      <c r="AA215" s="32">
        <f t="shared" si="170"/>
        <v>-35.09375</v>
      </c>
      <c r="AB215" s="32">
        <f t="shared" si="177"/>
        <v>-35.217738095238097</v>
      </c>
      <c r="AC215" s="32">
        <f t="shared" si="181"/>
        <v>-35.106333774250437</v>
      </c>
      <c r="AD215" s="32">
        <f t="shared" si="182"/>
        <v>-0.12398809523809717</v>
      </c>
      <c r="AE215" s="63">
        <f t="shared" si="183"/>
        <v>-1.258377425043733E-2</v>
      </c>
      <c r="AF215" s="21"/>
      <c r="AG215" s="29">
        <f t="shared" si="149"/>
        <v>-0.94344364073493914</v>
      </c>
      <c r="AH215" s="29">
        <f t="shared" si="166"/>
        <v>-5.8200000000000002E-2</v>
      </c>
      <c r="AI215" s="29"/>
      <c r="AJ215" s="29"/>
      <c r="AK215" s="29"/>
      <c r="AL215" s="16"/>
      <c r="AN215" s="42">
        <f t="shared" si="153"/>
        <v>-15.580178903765109</v>
      </c>
      <c r="AO215" s="20">
        <f t="shared" si="159"/>
        <v>-17.666108067840781</v>
      </c>
      <c r="AP215" s="20">
        <f t="shared" si="160"/>
        <v>-17.580178903765109</v>
      </c>
      <c r="AQ215" s="32">
        <f t="shared" si="165"/>
        <v>-40.04</v>
      </c>
      <c r="AR215" s="32">
        <f t="shared" si="178"/>
        <v>-40.203333333333333</v>
      </c>
      <c r="AS215" s="32">
        <f t="shared" si="184"/>
        <v>-40.060555555555553</v>
      </c>
      <c r="AT215" s="20">
        <f t="shared" si="180"/>
        <v>0.14277777777778056</v>
      </c>
      <c r="AU215" s="64">
        <f t="shared" si="185"/>
        <v>-2.055555555555344E-2</v>
      </c>
      <c r="AV215" s="21"/>
      <c r="AW215" s="29">
        <f t="shared" si="150"/>
        <v>-5.843769218936478E-2</v>
      </c>
      <c r="AX215" s="68">
        <f t="shared" si="167"/>
        <v>0.1145</v>
      </c>
      <c r="AY215" s="29"/>
      <c r="AZ215" s="29"/>
      <c r="BA215" s="16"/>
      <c r="BC215" s="20">
        <f t="shared" si="161"/>
        <v>-4.9485918035210101</v>
      </c>
      <c r="BD215" s="20">
        <f t="shared" si="162"/>
        <v>-4.6908043112939994</v>
      </c>
      <c r="BE215" s="32">
        <f t="shared" si="164"/>
        <v>-34.941500000000005</v>
      </c>
      <c r="BF215" s="32">
        <f t="shared" si="179"/>
        <v>-34.826090090090098</v>
      </c>
      <c r="BG215" s="32">
        <f t="shared" ref="BG215:BG220" si="186">AVERAGE(BE211:BE219)</f>
        <v>-34.744101054820426</v>
      </c>
      <c r="BH215" s="32">
        <f t="shared" ref="BH215:BH220" si="187">BF215-BE215</f>
        <v>0.11540990990990707</v>
      </c>
      <c r="BI215" s="64">
        <f t="shared" ref="BI215:BI220" si="188">BG215-BE215</f>
        <v>0.19739894517957879</v>
      </c>
      <c r="BJ215" s="21"/>
      <c r="BK215" s="29">
        <f t="shared" si="151"/>
        <v>-0.87490144117949009</v>
      </c>
      <c r="BL215" s="29">
        <f t="shared" si="168"/>
        <v>-0.4</v>
      </c>
      <c r="BM215" s="29"/>
      <c r="BN215" s="29"/>
      <c r="BO215" s="16"/>
    </row>
    <row r="216" spans="1:67" ht="12.75">
      <c r="A216" s="5">
        <v>46911</v>
      </c>
      <c r="B216" s="8">
        <f t="shared" si="152"/>
        <v>-46.960999999999999</v>
      </c>
      <c r="C216" s="8">
        <f t="shared" si="154"/>
        <v>0.11500000000000199</v>
      </c>
      <c r="D216" s="2">
        <v>-38.44</v>
      </c>
      <c r="G216" s="20">
        <f t="shared" si="155"/>
        <v>-4.3948260548543399</v>
      </c>
      <c r="H216" s="34">
        <f t="shared" si="156"/>
        <v>-4.3852783699570441</v>
      </c>
      <c r="I216" s="32">
        <f t="shared" si="146"/>
        <v>-34.590000000000003</v>
      </c>
      <c r="J216" s="32">
        <f t="shared" si="173"/>
        <v>-35.001666666666665</v>
      </c>
      <c r="K216" s="32">
        <f t="shared" si="174"/>
        <v>-34.777777777777779</v>
      </c>
      <c r="L216" s="32">
        <f t="shared" si="175"/>
        <v>-0.41166666666666174</v>
      </c>
      <c r="M216" s="64">
        <f t="shared" si="176"/>
        <v>-0.18777777777777516</v>
      </c>
      <c r="N216" s="21"/>
      <c r="O216" s="29">
        <f t="shared" si="171"/>
        <v>0.93145428495299054</v>
      </c>
      <c r="P216" s="29">
        <f t="shared" si="169"/>
        <v>-1.5699999999999999E-2</v>
      </c>
      <c r="Q216" s="29">
        <f t="shared" si="147"/>
        <v>0.7754693049720438</v>
      </c>
      <c r="R216" s="29">
        <f t="shared" si="172"/>
        <v>1.95E-2</v>
      </c>
      <c r="S216" s="44"/>
      <c r="T216" s="60"/>
      <c r="U216" s="37"/>
      <c r="V216" s="16"/>
      <c r="X216" s="42">
        <f t="shared" si="148"/>
        <v>1.8347983081288632</v>
      </c>
      <c r="Y216" s="20">
        <f t="shared" si="157"/>
        <v>-0.19384474656302553</v>
      </c>
      <c r="Z216" s="34">
        <f t="shared" si="158"/>
        <v>-0.16520169187113676</v>
      </c>
      <c r="AA216" s="32">
        <f t="shared" si="170"/>
        <v>-35.213750000000005</v>
      </c>
      <c r="AB216" s="32"/>
      <c r="AC216" s="32"/>
      <c r="AD216" s="32"/>
      <c r="AE216" s="20"/>
      <c r="AF216" s="21"/>
      <c r="AG216" s="29">
        <f t="shared" si="149"/>
        <v>-0.50961448609154003</v>
      </c>
      <c r="AH216" s="29">
        <f t="shared" si="166"/>
        <v>-5.8200000000000002E-2</v>
      </c>
      <c r="AI216" s="29"/>
      <c r="AJ216" s="29"/>
      <c r="AK216" s="29"/>
      <c r="AL216" s="16"/>
      <c r="AN216" s="42">
        <f t="shared" si="153"/>
        <v>-15.408320575613772</v>
      </c>
      <c r="AO216" s="20">
        <f t="shared" si="159"/>
        <v>-17.494249739689444</v>
      </c>
      <c r="AP216" s="20">
        <f t="shared" si="160"/>
        <v>-17.408320575613772</v>
      </c>
      <c r="AQ216" s="32">
        <f t="shared" si="165"/>
        <v>-40.22</v>
      </c>
      <c r="AR216" s="32">
        <f t="shared" si="178"/>
        <v>-40.11333333333333</v>
      </c>
      <c r="AS216" s="32">
        <f t="shared" si="184"/>
        <v>-40.156666666666666</v>
      </c>
      <c r="AT216" s="20">
        <f t="shared" si="180"/>
        <v>-4.3333333333336554E-2</v>
      </c>
      <c r="AU216" s="64">
        <f t="shared" si="185"/>
        <v>6.3333333333332575E-2</v>
      </c>
      <c r="AV216" s="21"/>
      <c r="AW216" s="29">
        <f t="shared" si="150"/>
        <v>0.59692325345984576</v>
      </c>
      <c r="AX216" s="68">
        <f t="shared" si="167"/>
        <v>0.1145</v>
      </c>
      <c r="AY216" s="29"/>
      <c r="AZ216" s="29"/>
      <c r="BA216" s="16"/>
      <c r="BC216" s="20">
        <f t="shared" si="161"/>
        <v>-4.4330168190669932</v>
      </c>
      <c r="BD216" s="20">
        <f t="shared" si="162"/>
        <v>-4.1752293268399825</v>
      </c>
      <c r="BE216" s="32">
        <f t="shared" si="164"/>
        <v>-34.776499999999992</v>
      </c>
      <c r="BF216" s="32">
        <f t="shared" si="179"/>
        <v>-34.834409090909084</v>
      </c>
      <c r="BG216" s="32">
        <f t="shared" si="186"/>
        <v>-34.752749611465305</v>
      </c>
      <c r="BH216" s="32">
        <f t="shared" si="187"/>
        <v>-5.7909090909092242E-2</v>
      </c>
      <c r="BI216" s="64">
        <f t="shared" si="188"/>
        <v>2.3750388534686806E-2</v>
      </c>
      <c r="BJ216" s="21"/>
      <c r="BK216" s="29">
        <f t="shared" si="151"/>
        <v>-0.35891069874877107</v>
      </c>
      <c r="BL216" s="29">
        <f t="shared" si="168"/>
        <v>-0.4</v>
      </c>
      <c r="BM216" s="29"/>
      <c r="BN216" s="29"/>
      <c r="BO216" s="16"/>
    </row>
    <row r="217" spans="1:67" ht="12.75">
      <c r="A217" s="5">
        <v>46788</v>
      </c>
      <c r="B217" s="8">
        <f t="shared" si="152"/>
        <v>-46.838000000000001</v>
      </c>
      <c r="C217" s="8">
        <f t="shared" si="154"/>
        <v>0.12299999999999756</v>
      </c>
      <c r="D217" s="2">
        <v>-38.97</v>
      </c>
      <c r="G217" s="20">
        <f t="shared" si="155"/>
        <v>-4.3757306850597466</v>
      </c>
      <c r="H217" s="34">
        <f t="shared" si="156"/>
        <v>-4.3661830001624509</v>
      </c>
      <c r="I217" s="32">
        <f t="shared" si="146"/>
        <v>-34.774999999999999</v>
      </c>
      <c r="J217" s="32">
        <f t="shared" si="173"/>
        <v>-34.788333333333334</v>
      </c>
      <c r="K217" s="32">
        <f t="shared" si="174"/>
        <v>-34.798333333333339</v>
      </c>
      <c r="L217" s="32">
        <f t="shared" si="175"/>
        <v>-1.3333333333335418E-2</v>
      </c>
      <c r="M217" s="64">
        <f t="shared" si="176"/>
        <v>-2.3333333333340533E-2</v>
      </c>
      <c r="N217" s="21"/>
      <c r="O217" s="29">
        <f t="shared" si="171"/>
        <v>-0.78083773620838148</v>
      </c>
      <c r="P217" s="29">
        <f t="shared" si="169"/>
        <v>-1.5699999999999999E-2</v>
      </c>
      <c r="Q217" s="29">
        <f t="shared" si="147"/>
        <v>0.99989057929515734</v>
      </c>
      <c r="R217" s="29">
        <f t="shared" si="172"/>
        <v>1.95E-2</v>
      </c>
      <c r="S217" s="44"/>
      <c r="T217" s="60"/>
      <c r="U217" s="37"/>
      <c r="V217" s="16"/>
      <c r="X217" s="42">
        <f t="shared" si="148"/>
        <v>1.8920844175126428</v>
      </c>
      <c r="Y217" s="20">
        <f t="shared" si="157"/>
        <v>-0.13655863717924593</v>
      </c>
      <c r="Z217" s="34">
        <f t="shared" si="158"/>
        <v>-0.10791558248735716</v>
      </c>
      <c r="AA217" s="32">
        <f t="shared" si="170"/>
        <v>-34.994444444444447</v>
      </c>
      <c r="AB217" s="32"/>
      <c r="AC217" s="32"/>
      <c r="AD217" s="32"/>
      <c r="AE217" s="20"/>
      <c r="AF217" s="21"/>
      <c r="AG217" s="29">
        <f t="shared" si="149"/>
        <v>0.16266895032822282</v>
      </c>
      <c r="AH217" s="29">
        <f t="shared" si="166"/>
        <v>-5.8200000000000002E-2</v>
      </c>
      <c r="AI217" s="29"/>
      <c r="AJ217" s="29"/>
      <c r="AK217" s="29"/>
      <c r="AL217" s="16"/>
      <c r="AN217" s="42">
        <f t="shared" si="153"/>
        <v>-15.236462247462434</v>
      </c>
      <c r="AO217" s="20">
        <f t="shared" si="159"/>
        <v>-17.322391411538106</v>
      </c>
      <c r="AP217" s="20">
        <f t="shared" si="160"/>
        <v>-17.236462247462434</v>
      </c>
      <c r="AQ217" s="32">
        <f t="shared" si="165"/>
        <v>-40.08</v>
      </c>
      <c r="AR217" s="32">
        <f t="shared" si="178"/>
        <v>-40.380000000000003</v>
      </c>
      <c r="AS217" s="32">
        <f t="shared" si="184"/>
        <v>-40.274444444444441</v>
      </c>
      <c r="AT217" s="20">
        <f t="shared" si="180"/>
        <v>0.1055555555555614</v>
      </c>
      <c r="AU217" s="64">
        <f t="shared" si="185"/>
        <v>-0.19444444444444287</v>
      </c>
      <c r="AV217" s="21"/>
      <c r="AW217" s="29">
        <f t="shared" si="150"/>
        <v>0.97297717475219769</v>
      </c>
      <c r="AX217" s="68">
        <f t="shared" si="167"/>
        <v>0.1145</v>
      </c>
      <c r="AY217" s="29"/>
      <c r="AZ217" s="29"/>
      <c r="BA217" s="16"/>
      <c r="BC217" s="20">
        <f t="shared" si="161"/>
        <v>-3.9174418346129762</v>
      </c>
      <c r="BD217" s="20">
        <f t="shared" si="162"/>
        <v>-3.6596543423859655</v>
      </c>
      <c r="BE217" s="32">
        <f t="shared" si="164"/>
        <v>-34.785227272727276</v>
      </c>
      <c r="BF217" s="32">
        <f t="shared" si="179"/>
        <v>-34.731538720538715</v>
      </c>
      <c r="BG217" s="32">
        <f t="shared" si="186"/>
        <v>-34.757763905347517</v>
      </c>
      <c r="BH217" s="32">
        <f t="shared" si="187"/>
        <v>5.3688552188560834E-2</v>
      </c>
      <c r="BI217" s="64">
        <f t="shared" si="188"/>
        <v>2.7463367379759518E-2</v>
      </c>
      <c r="BJ217" s="21"/>
      <c r="BK217" s="29">
        <f t="shared" si="151"/>
        <v>0.32501834847459848</v>
      </c>
      <c r="BL217" s="29">
        <f t="shared" si="168"/>
        <v>-0.4</v>
      </c>
      <c r="BM217" s="29"/>
      <c r="BN217" s="29"/>
      <c r="BO217" s="16"/>
    </row>
    <row r="218" spans="1:67" ht="12.75">
      <c r="A218" s="5">
        <v>46664</v>
      </c>
      <c r="B218" s="8">
        <f t="shared" si="152"/>
        <v>-46.713999999999999</v>
      </c>
      <c r="C218" s="8">
        <f t="shared" si="154"/>
        <v>0.12400000000000233</v>
      </c>
      <c r="D218" s="2">
        <v>-39.619999999999997</v>
      </c>
      <c r="G218" s="20">
        <f t="shared" si="155"/>
        <v>-4.3566353152651534</v>
      </c>
      <c r="H218" s="34">
        <f t="shared" si="156"/>
        <v>-4.3470876303678576</v>
      </c>
      <c r="I218" s="32">
        <f t="shared" si="146"/>
        <v>-35</v>
      </c>
      <c r="J218" s="32">
        <f t="shared" si="173"/>
        <v>-34.721666666666671</v>
      </c>
      <c r="K218" s="32">
        <f t="shared" si="174"/>
        <v>-34.754444444444445</v>
      </c>
      <c r="L218" s="32">
        <f t="shared" si="175"/>
        <v>0.27833333333332888</v>
      </c>
      <c r="M218" s="64">
        <f t="shared" si="176"/>
        <v>0.24555555555555486</v>
      </c>
      <c r="N218" s="21"/>
      <c r="O218" s="29">
        <f t="shared" si="171"/>
        <v>-0.15061654874457242</v>
      </c>
      <c r="P218" s="29">
        <f t="shared" si="169"/>
        <v>-1.5699999999999999E-2</v>
      </c>
      <c r="Q218" s="29">
        <f t="shared" si="147"/>
        <v>0.75645193902009977</v>
      </c>
      <c r="R218" s="29">
        <f t="shared" si="172"/>
        <v>1.95E-2</v>
      </c>
      <c r="S218" s="44"/>
      <c r="T218" s="60"/>
      <c r="U218" s="37"/>
      <c r="V218" s="16"/>
      <c r="X218" s="42">
        <f t="shared" si="148"/>
        <v>1.9493705268964225</v>
      </c>
      <c r="Y218" s="20">
        <f t="shared" si="157"/>
        <v>-7.9272527795466341E-2</v>
      </c>
      <c r="Z218" s="34">
        <f t="shared" si="158"/>
        <v>-5.0629473103577564E-2</v>
      </c>
      <c r="AA218" s="32">
        <f t="shared" si="170"/>
        <v>-34.698333333333331</v>
      </c>
      <c r="AB218" s="32"/>
      <c r="AC218" s="32"/>
      <c r="AD218" s="32"/>
      <c r="AE218" s="20"/>
      <c r="AF218" s="21"/>
      <c r="AG218" s="29">
        <f t="shared" si="149"/>
        <v>0.75883777702540467</v>
      </c>
      <c r="AH218" s="29">
        <f t="shared" si="166"/>
        <v>-5.8200000000000002E-2</v>
      </c>
      <c r="AI218" s="29"/>
      <c r="AJ218" s="29"/>
      <c r="AK218" s="29"/>
      <c r="AL218" s="16"/>
      <c r="AN218" s="42">
        <f t="shared" si="153"/>
        <v>-15.064603919311097</v>
      </c>
      <c r="AO218" s="20">
        <f t="shared" si="159"/>
        <v>-17.150533083386769</v>
      </c>
      <c r="AP218" s="20">
        <f t="shared" si="160"/>
        <v>-17.064603919311097</v>
      </c>
      <c r="AQ218" s="32">
        <f t="shared" si="165"/>
        <v>-40.840000000000003</v>
      </c>
      <c r="AR218" s="32">
        <f t="shared" si="178"/>
        <v>-40.35</v>
      </c>
      <c r="AS218" s="32">
        <f t="shared" si="184"/>
        <v>-40.361666666666665</v>
      </c>
      <c r="AT218" s="20">
        <f t="shared" si="180"/>
        <v>-1.1666666666663161E-2</v>
      </c>
      <c r="AU218" s="64">
        <f t="shared" si="185"/>
        <v>0.47833333333333883</v>
      </c>
      <c r="AV218" s="21"/>
      <c r="AW218" s="29">
        <f t="shared" si="150"/>
        <v>0.89376426254120933</v>
      </c>
      <c r="AX218" s="68">
        <f t="shared" si="167"/>
        <v>0.1145</v>
      </c>
      <c r="AY218" s="29"/>
      <c r="AZ218" s="29"/>
      <c r="BA218" s="16"/>
      <c r="BC218" s="20">
        <f t="shared" si="161"/>
        <v>-3.4018668501589593</v>
      </c>
      <c r="BD218" s="20">
        <f t="shared" si="162"/>
        <v>-3.1440793579319486</v>
      </c>
      <c r="BE218" s="32">
        <f t="shared" si="164"/>
        <v>-34.632888888888893</v>
      </c>
      <c r="BF218" s="32">
        <f t="shared" si="179"/>
        <v>-34.722705387205387</v>
      </c>
      <c r="BG218" s="32">
        <f t="shared" si="186"/>
        <v>-34.790458045150331</v>
      </c>
      <c r="BH218" s="32">
        <f t="shared" si="187"/>
        <v>-8.9816498316494631E-2</v>
      </c>
      <c r="BI218" s="64">
        <f t="shared" si="188"/>
        <v>-0.15756915626143808</v>
      </c>
      <c r="BJ218" s="21"/>
      <c r="BK218" s="29">
        <f t="shared" si="151"/>
        <v>0.85686769827011899</v>
      </c>
      <c r="BL218" s="29">
        <f t="shared" si="168"/>
        <v>-0.4</v>
      </c>
      <c r="BM218" s="29"/>
      <c r="BN218" s="29"/>
      <c r="BO218" s="16"/>
    </row>
    <row r="219" spans="1:67" ht="12.75">
      <c r="A219" s="5">
        <v>46531</v>
      </c>
      <c r="B219" s="8">
        <f t="shared" si="152"/>
        <v>-46.581000000000003</v>
      </c>
      <c r="C219" s="8">
        <f t="shared" si="154"/>
        <v>0.13299999999999557</v>
      </c>
      <c r="D219" s="2">
        <v>-39.549999999999997</v>
      </c>
      <c r="G219" s="20">
        <f t="shared" si="155"/>
        <v>-4.3375399454705601</v>
      </c>
      <c r="H219" s="34">
        <f t="shared" si="156"/>
        <v>-4.3279922605732644</v>
      </c>
      <c r="I219" s="32">
        <f t="shared" si="146"/>
        <v>-34.39</v>
      </c>
      <c r="J219" s="32">
        <f t="shared" si="173"/>
        <v>-34.523333333333333</v>
      </c>
      <c r="K219" s="32">
        <f t="shared" si="174"/>
        <v>-34.756666666666661</v>
      </c>
      <c r="L219" s="32">
        <f t="shared" si="175"/>
        <v>-0.13333333333333286</v>
      </c>
      <c r="M219" s="64">
        <f t="shared" si="176"/>
        <v>-0.36666666666666003</v>
      </c>
      <c r="N219" s="21"/>
      <c r="O219" s="29">
        <f t="shared" si="171"/>
        <v>0.93145428495295701</v>
      </c>
      <c r="P219" s="29">
        <f t="shared" si="169"/>
        <v>-1.5699999999999999E-2</v>
      </c>
      <c r="Q219" s="29">
        <f t="shared" si="147"/>
        <v>0.15906102945070424</v>
      </c>
      <c r="R219" s="29">
        <f t="shared" si="172"/>
        <v>1.95E-2</v>
      </c>
      <c r="S219" s="44"/>
      <c r="T219" s="60"/>
      <c r="U219" s="37"/>
      <c r="V219" s="16"/>
      <c r="X219" s="42">
        <f t="shared" si="148"/>
        <v>2.0066566362802019</v>
      </c>
      <c r="Y219" s="20">
        <f t="shared" si="157"/>
        <v>-2.1986418411686741E-2</v>
      </c>
      <c r="Z219" s="34">
        <f t="shared" si="158"/>
        <v>6.6566362802020357E-3</v>
      </c>
      <c r="AA219" s="32">
        <f t="shared" si="170"/>
        <v>-35.343333333333334</v>
      </c>
      <c r="AB219" s="32"/>
      <c r="AC219" s="32"/>
      <c r="AD219" s="32"/>
      <c r="AE219" s="20"/>
      <c r="AF219" s="21"/>
      <c r="AG219" s="29">
        <f t="shared" si="149"/>
        <v>0.99993797430991649</v>
      </c>
      <c r="AH219" s="29">
        <f t="shared" si="166"/>
        <v>-5.8200000000000002E-2</v>
      </c>
      <c r="AI219" s="29"/>
      <c r="AJ219" s="29"/>
      <c r="AK219" s="29"/>
      <c r="AL219" s="16"/>
      <c r="AN219" s="42">
        <f t="shared" si="153"/>
        <v>-14.892745591159759</v>
      </c>
      <c r="AO219" s="20">
        <f t="shared" si="159"/>
        <v>-16.978674755235431</v>
      </c>
      <c r="AP219" s="20">
        <f t="shared" si="160"/>
        <v>-16.892745591159759</v>
      </c>
      <c r="AQ219" s="32">
        <f t="shared" si="165"/>
        <v>-40.129999999999995</v>
      </c>
      <c r="AR219" s="32">
        <f t="shared" si="178"/>
        <v>-40.5</v>
      </c>
      <c r="AS219" s="32">
        <f t="shared" si="184"/>
        <v>-40.348703703703706</v>
      </c>
      <c r="AT219" s="20">
        <f t="shared" si="180"/>
        <v>0.15129629629629449</v>
      </c>
      <c r="AU219" s="64">
        <f t="shared" si="185"/>
        <v>-0.21870370370371006</v>
      </c>
      <c r="AV219" s="21"/>
      <c r="AW219" s="29">
        <f t="shared" si="150"/>
        <v>0.39634911880385609</v>
      </c>
      <c r="AX219" s="68">
        <f t="shared" si="167"/>
        <v>0.1145</v>
      </c>
      <c r="AY219" s="29"/>
      <c r="AZ219" s="29"/>
      <c r="BA219" s="16"/>
      <c r="BC219" s="20">
        <f t="shared" si="161"/>
        <v>-2.8862918657049423</v>
      </c>
      <c r="BD219" s="20">
        <f t="shared" si="162"/>
        <v>-2.6285043734779316</v>
      </c>
      <c r="BE219" s="32">
        <f t="shared" si="164"/>
        <v>-34.75</v>
      </c>
      <c r="BF219" s="32">
        <f t="shared" si="179"/>
        <v>-34.686387799564272</v>
      </c>
      <c r="BG219" s="32">
        <f t="shared" si="186"/>
        <v>-34.82277774189626</v>
      </c>
      <c r="BH219" s="32">
        <f t="shared" si="187"/>
        <v>6.3612200435727573E-2</v>
      </c>
      <c r="BI219" s="64">
        <f t="shared" si="188"/>
        <v>-7.2777741896260295E-2</v>
      </c>
      <c r="BJ219" s="21"/>
      <c r="BK219" s="29">
        <f t="shared" si="151"/>
        <v>0.98777912902134801</v>
      </c>
      <c r="BL219" s="29">
        <f t="shared" si="168"/>
        <v>-0.4</v>
      </c>
      <c r="BM219" s="29"/>
      <c r="BN219" s="29"/>
      <c r="BO219" s="16"/>
    </row>
    <row r="220" spans="1:67" ht="12.75">
      <c r="A220" s="5">
        <v>46363</v>
      </c>
      <c r="B220" s="8">
        <f t="shared" si="152"/>
        <v>-46.412999999999997</v>
      </c>
      <c r="C220" s="8">
        <f t="shared" si="154"/>
        <v>0.16800000000000637</v>
      </c>
      <c r="D220" s="2">
        <v>-40.68</v>
      </c>
      <c r="G220" s="20">
        <f t="shared" si="155"/>
        <v>-4.3184445756759668</v>
      </c>
      <c r="H220" s="34">
        <f t="shared" si="156"/>
        <v>-4.3088968907786711</v>
      </c>
      <c r="I220" s="32">
        <f t="shared" si="146"/>
        <v>-34.18</v>
      </c>
      <c r="J220" s="32">
        <f t="shared" si="173"/>
        <v>-34.514999999999993</v>
      </c>
      <c r="K220" s="32">
        <f t="shared" si="174"/>
        <v>-34.658888888888889</v>
      </c>
      <c r="L220" s="32">
        <f t="shared" si="175"/>
        <v>-0.33499999999999375</v>
      </c>
      <c r="M220" s="64">
        <f t="shared" si="176"/>
        <v>-0.47888888888888914</v>
      </c>
      <c r="N220" s="21"/>
      <c r="O220" s="29">
        <f t="shared" si="171"/>
        <v>-0.78083773620836805</v>
      </c>
      <c r="P220" s="29">
        <f t="shared" si="169"/>
        <v>-1.5699999999999999E-2</v>
      </c>
      <c r="Q220" s="29">
        <f t="shared" si="147"/>
        <v>-0.51275630356512891</v>
      </c>
      <c r="R220" s="29">
        <f t="shared" si="172"/>
        <v>1.95E-2</v>
      </c>
      <c r="S220" s="44"/>
      <c r="T220" s="60"/>
      <c r="U220" s="37"/>
      <c r="V220" s="16"/>
      <c r="X220" s="42">
        <f t="shared" si="148"/>
        <v>2.0639427456639816</v>
      </c>
      <c r="Y220" s="20">
        <f t="shared" si="157"/>
        <v>3.5299690972092859E-2</v>
      </c>
      <c r="Z220" s="34">
        <f t="shared" si="158"/>
        <v>6.3942745663981643E-2</v>
      </c>
      <c r="AA220" s="32"/>
      <c r="AB220" s="32"/>
      <c r="AC220" s="32"/>
      <c r="AD220" s="32"/>
      <c r="AE220" s="20"/>
      <c r="AF220" s="21"/>
      <c r="AG220" s="29">
        <f t="shared" si="149"/>
        <v>0.77315608034211403</v>
      </c>
      <c r="AH220" s="29">
        <f t="shared" si="166"/>
        <v>-5.8200000000000002E-2</v>
      </c>
      <c r="AI220" s="29"/>
      <c r="AJ220" s="29"/>
      <c r="AK220" s="29"/>
      <c r="AL220" s="16"/>
      <c r="AN220" s="42">
        <f t="shared" si="153"/>
        <v>-14.720887263008422</v>
      </c>
      <c r="AO220" s="20">
        <f t="shared" si="159"/>
        <v>-16.806816427084094</v>
      </c>
      <c r="AP220" s="20">
        <f t="shared" si="160"/>
        <v>-16.720887263008422</v>
      </c>
      <c r="AQ220" s="32">
        <f t="shared" si="165"/>
        <v>-40.53</v>
      </c>
      <c r="AR220" s="32">
        <f t="shared" si="178"/>
        <v>-40.533333333333331</v>
      </c>
      <c r="AS220" s="32">
        <f t="shared" si="184"/>
        <v>-40.413148148148153</v>
      </c>
      <c r="AT220" s="20">
        <f t="shared" si="180"/>
        <v>0.12018518518517851</v>
      </c>
      <c r="AU220" s="64">
        <f t="shared" si="185"/>
        <v>0.11685185185184821</v>
      </c>
      <c r="AV220" s="21"/>
      <c r="AW220" s="29">
        <f t="shared" si="150"/>
        <v>-0.28652218255160011</v>
      </c>
      <c r="AX220" s="68">
        <f t="shared" si="167"/>
        <v>0.1145</v>
      </c>
      <c r="AY220" s="29"/>
      <c r="AZ220" s="29"/>
      <c r="BA220" s="16"/>
      <c r="BC220" s="20">
        <f t="shared" si="161"/>
        <v>-2.3707168812509254</v>
      </c>
      <c r="BD220" s="62">
        <f t="shared" si="162"/>
        <v>-2.1129293890239147</v>
      </c>
      <c r="BE220" s="32">
        <f t="shared" si="164"/>
        <v>-34.676274509803925</v>
      </c>
      <c r="BF220" s="32">
        <f t="shared" si="179"/>
        <v>-34.750770748550998</v>
      </c>
      <c r="BG220" s="32">
        <f t="shared" si="186"/>
        <v>-34.834573250170486</v>
      </c>
      <c r="BH220" s="32">
        <f t="shared" si="187"/>
        <v>-7.4496238747073562E-2</v>
      </c>
      <c r="BI220" s="64">
        <f t="shared" si="188"/>
        <v>-0.15829874036656122</v>
      </c>
      <c r="BJ220" s="21"/>
      <c r="BK220" s="29">
        <f t="shared" si="151"/>
        <v>0.65649772736129586</v>
      </c>
      <c r="BL220" s="29">
        <f t="shared" si="168"/>
        <v>-0.4</v>
      </c>
      <c r="BM220" s="29"/>
      <c r="BN220" s="29"/>
      <c r="BO220" s="16"/>
    </row>
    <row r="221" spans="1:67" ht="12.75">
      <c r="A221" s="5">
        <v>46194</v>
      </c>
      <c r="B221" s="8">
        <f t="shared" si="152"/>
        <v>-46.244</v>
      </c>
      <c r="C221" s="8">
        <f t="shared" si="154"/>
        <v>0.16899999999999693</v>
      </c>
      <c r="D221" s="2">
        <v>-41.19</v>
      </c>
      <c r="G221" s="20">
        <f t="shared" si="155"/>
        <v>-4.2993492058813736</v>
      </c>
      <c r="H221" s="34">
        <f t="shared" si="156"/>
        <v>-4.2898015209840779</v>
      </c>
      <c r="I221" s="32">
        <f t="shared" si="146"/>
        <v>-34.975000000000001</v>
      </c>
      <c r="J221" s="32">
        <f t="shared" si="173"/>
        <v>-34.611666666666672</v>
      </c>
      <c r="K221" s="32">
        <f t="shared" si="174"/>
        <v>-34.679444444444442</v>
      </c>
      <c r="L221" s="32">
        <f t="shared" si="175"/>
        <v>0.36333333333332973</v>
      </c>
      <c r="M221" s="64">
        <f t="shared" si="176"/>
        <v>0.29555555555555912</v>
      </c>
      <c r="N221" s="21"/>
      <c r="O221" s="29">
        <f t="shared" si="171"/>
        <v>-0.15061654874459374</v>
      </c>
      <c r="P221" s="29">
        <f t="shared" si="169"/>
        <v>-1.5699999999999999E-2</v>
      </c>
      <c r="Q221" s="29">
        <f t="shared" si="147"/>
        <v>-0.94464926349128508</v>
      </c>
      <c r="R221" s="29">
        <f t="shared" si="172"/>
        <v>1.95E-2</v>
      </c>
      <c r="S221" s="44"/>
      <c r="T221" s="60"/>
      <c r="U221" s="37"/>
      <c r="V221" s="16"/>
      <c r="X221" s="42">
        <f t="shared" si="148"/>
        <v>2.1212288550477614</v>
      </c>
      <c r="Y221" s="20">
        <f t="shared" si="157"/>
        <v>9.2585800355872466E-2</v>
      </c>
      <c r="Z221" s="34">
        <f t="shared" si="158"/>
        <v>0.12122885504776124</v>
      </c>
      <c r="AA221" s="32"/>
      <c r="AB221" s="32"/>
      <c r="AC221" s="32"/>
      <c r="AD221" s="32"/>
      <c r="AE221" s="20"/>
      <c r="AF221" s="21"/>
      <c r="AG221" s="29">
        <f t="shared" si="149"/>
        <v>0.18460586370953802</v>
      </c>
      <c r="AH221" s="29">
        <f t="shared" si="166"/>
        <v>-5.8200000000000002E-2</v>
      </c>
      <c r="AI221" s="29"/>
      <c r="AJ221" s="29"/>
      <c r="AK221" s="29"/>
      <c r="AL221" s="16"/>
      <c r="AN221" s="42">
        <f t="shared" si="153"/>
        <v>-14.549028934857084</v>
      </c>
      <c r="AO221" s="20">
        <f t="shared" si="159"/>
        <v>-16.634958098932756</v>
      </c>
      <c r="AP221" s="20">
        <f t="shared" si="160"/>
        <v>-16.549028934857084</v>
      </c>
      <c r="AQ221" s="32">
        <f t="shared" si="165"/>
        <v>-40.94</v>
      </c>
      <c r="AR221" s="32">
        <f t="shared" si="178"/>
        <v>-40.531666666666666</v>
      </c>
      <c r="AS221" s="32">
        <f t="shared" si="184"/>
        <v>-40.486481481481484</v>
      </c>
      <c r="AT221" s="20">
        <f t="shared" si="180"/>
        <v>4.5185185185182775E-2</v>
      </c>
      <c r="AU221" s="64">
        <f t="shared" si="185"/>
        <v>0.45351851851851421</v>
      </c>
      <c r="AV221" s="21"/>
      <c r="AW221" s="29">
        <f t="shared" si="150"/>
        <v>-0.83532657035181879</v>
      </c>
      <c r="AX221" s="68">
        <f t="shared" si="167"/>
        <v>0.1145</v>
      </c>
      <c r="AY221" s="29"/>
      <c r="AZ221" s="29"/>
      <c r="BA221" s="16"/>
      <c r="BC221" s="20">
        <f t="shared" si="161"/>
        <v>-1.8551418967969084</v>
      </c>
      <c r="BD221" s="20">
        <f t="shared" si="162"/>
        <v>-1.5973544045698977</v>
      </c>
      <c r="BE221" s="32">
        <f t="shared" si="164"/>
        <v>-34.826037735849056</v>
      </c>
      <c r="BF221" s="32"/>
      <c r="BG221" s="32"/>
      <c r="BH221" s="32"/>
      <c r="BI221" s="20"/>
      <c r="BJ221" s="21"/>
      <c r="BK221" s="29">
        <f t="shared" si="151"/>
        <v>1.8033742909369065E-2</v>
      </c>
      <c r="BL221" s="29">
        <f t="shared" si="168"/>
        <v>-0.4</v>
      </c>
      <c r="BM221" s="29"/>
      <c r="BN221" s="29"/>
      <c r="BO221" s="16"/>
    </row>
    <row r="222" spans="1:67" ht="12.75">
      <c r="A222" s="5">
        <v>46024</v>
      </c>
      <c r="B222" s="8">
        <f t="shared" si="152"/>
        <v>-46.073999999999998</v>
      </c>
      <c r="C222" s="8">
        <f t="shared" si="154"/>
        <v>0.17000000000000171</v>
      </c>
      <c r="D222" s="2">
        <v>-40.549999999999997</v>
      </c>
      <c r="G222" s="20">
        <f t="shared" si="155"/>
        <v>-4.2802538360867803</v>
      </c>
      <c r="H222" s="34">
        <f t="shared" si="156"/>
        <v>-4.2707061511894846</v>
      </c>
      <c r="I222" s="32">
        <f t="shared" si="146"/>
        <v>-34.68</v>
      </c>
      <c r="J222" s="32">
        <f t="shared" si="173"/>
        <v>-34.744999999999997</v>
      </c>
      <c r="K222" s="32">
        <f t="shared" si="174"/>
        <v>-34.681111111111115</v>
      </c>
      <c r="L222" s="32">
        <f t="shared" si="175"/>
        <v>-6.4999999999997726E-2</v>
      </c>
      <c r="M222" s="64">
        <f t="shared" si="176"/>
        <v>-1.1111111111148375E-3</v>
      </c>
      <c r="N222" s="21"/>
      <c r="O222" s="29">
        <f t="shared" si="171"/>
        <v>0.93145428495296489</v>
      </c>
      <c r="P222" s="29">
        <f t="shared" si="169"/>
        <v>-1.5699999999999999E-2</v>
      </c>
      <c r="Q222" s="29">
        <f t="shared" si="147"/>
        <v>-0.93453033442272326</v>
      </c>
      <c r="R222" s="29">
        <f t="shared" si="172"/>
        <v>1.95E-2</v>
      </c>
      <c r="S222" s="44"/>
      <c r="T222" s="60"/>
      <c r="U222" s="37"/>
      <c r="V222" s="16"/>
      <c r="X222" s="42">
        <f t="shared" si="148"/>
        <v>2.1785149644315407</v>
      </c>
      <c r="Y222" s="20">
        <f t="shared" si="157"/>
        <v>0.14987190973965206</v>
      </c>
      <c r="Z222" s="34">
        <f t="shared" si="158"/>
        <v>0.17851496443154083</v>
      </c>
      <c r="AA222" s="32"/>
      <c r="AB222" s="32"/>
      <c r="AC222" s="32"/>
      <c r="AD222" s="32"/>
      <c r="AE222" s="20"/>
      <c r="AF222" s="21"/>
      <c r="AG222" s="29">
        <f t="shared" si="149"/>
        <v>-0.49032348821837213</v>
      </c>
      <c r="AH222" s="29">
        <f t="shared" si="166"/>
        <v>-5.8200000000000002E-2</v>
      </c>
      <c r="AI222" s="29"/>
      <c r="AJ222" s="29"/>
      <c r="AK222" s="29"/>
      <c r="AL222" s="16"/>
      <c r="AN222" s="42">
        <f t="shared" si="153"/>
        <v>-14.377170606705747</v>
      </c>
      <c r="AO222" s="20">
        <f t="shared" si="159"/>
        <v>-16.463099770781419</v>
      </c>
      <c r="AP222" s="20">
        <f t="shared" si="160"/>
        <v>-16.377170606705747</v>
      </c>
      <c r="AQ222" s="32">
        <f t="shared" si="165"/>
        <v>-40.125</v>
      </c>
      <c r="AR222" s="32">
        <f t="shared" si="178"/>
        <v>-40.43277777777778</v>
      </c>
      <c r="AS222" s="32">
        <f t="shared" si="184"/>
        <v>-40.538703703703703</v>
      </c>
      <c r="AT222" s="20">
        <f t="shared" si="180"/>
        <v>-0.10592592592592354</v>
      </c>
      <c r="AU222" s="64">
        <f t="shared" si="185"/>
        <v>-0.41370370370370324</v>
      </c>
      <c r="AV222" s="21"/>
      <c r="AW222" s="29">
        <f t="shared" si="150"/>
        <v>-0.99327237226369214</v>
      </c>
      <c r="AX222" s="68">
        <f t="shared" si="167"/>
        <v>0.1145</v>
      </c>
      <c r="AY222" s="29"/>
      <c r="AZ222" s="29"/>
      <c r="BA222" s="16"/>
      <c r="BC222" s="20">
        <f t="shared" si="161"/>
        <v>-1.3395669123428915</v>
      </c>
      <c r="BD222" s="20">
        <f t="shared" si="162"/>
        <v>-1.0817794201158808</v>
      </c>
      <c r="BE222" s="32">
        <f t="shared" si="164"/>
        <v>-34.965423728813555</v>
      </c>
      <c r="BF222" s="32"/>
      <c r="BG222" s="32"/>
      <c r="BH222" s="32"/>
      <c r="BI222" s="20"/>
      <c r="BJ222" s="21"/>
      <c r="BK222" s="29">
        <f t="shared" si="151"/>
        <v>-0.62886843027257933</v>
      </c>
      <c r="BL222" s="29">
        <f t="shared" si="168"/>
        <v>-0.4</v>
      </c>
      <c r="BM222" s="29"/>
      <c r="BN222" s="29"/>
      <c r="BO222" s="16"/>
    </row>
    <row r="223" spans="1:67" ht="12.75">
      <c r="A223" s="5">
        <v>45859</v>
      </c>
      <c r="B223" s="8">
        <f t="shared" si="152"/>
        <v>-45.908999999999999</v>
      </c>
      <c r="C223" s="8">
        <f t="shared" si="154"/>
        <v>0.16499999999999915</v>
      </c>
      <c r="D223" s="2">
        <v>-40.85</v>
      </c>
      <c r="G223" s="20">
        <f t="shared" si="155"/>
        <v>-4.2611584662921871</v>
      </c>
      <c r="H223" s="34">
        <f t="shared" si="156"/>
        <v>-4.2516107813948913</v>
      </c>
      <c r="I223" s="32">
        <f t="shared" si="146"/>
        <v>-34.58</v>
      </c>
      <c r="J223" s="32">
        <f t="shared" si="173"/>
        <v>-34.673333333333325</v>
      </c>
      <c r="K223" s="32">
        <f t="shared" si="174"/>
        <v>-34.645555555555553</v>
      </c>
      <c r="L223" s="32">
        <f t="shared" si="175"/>
        <v>-9.3333333333326607E-2</v>
      </c>
      <c r="M223" s="64">
        <f t="shared" si="176"/>
        <v>-6.5555555555555145E-2</v>
      </c>
      <c r="N223" s="21"/>
      <c r="O223" s="29">
        <f t="shared" si="171"/>
        <v>-0.78083773620839003</v>
      </c>
      <c r="P223" s="29">
        <f t="shared" si="169"/>
        <v>-1.5699999999999999E-2</v>
      </c>
      <c r="Q223" s="29">
        <f t="shared" si="147"/>
        <v>-0.48713427573001838</v>
      </c>
      <c r="R223" s="29">
        <f t="shared" si="172"/>
        <v>1.95E-2</v>
      </c>
      <c r="S223" s="44"/>
      <c r="T223" s="60"/>
      <c r="U223" s="37"/>
      <c r="V223" s="16"/>
      <c r="X223" s="42">
        <f t="shared" si="148"/>
        <v>2.2358010738153204</v>
      </c>
      <c r="Y223" s="20">
        <f t="shared" si="157"/>
        <v>0.20715801912343165</v>
      </c>
      <c r="Z223" s="34">
        <f t="shared" si="158"/>
        <v>0.23580107381532042</v>
      </c>
      <c r="AA223" s="32"/>
      <c r="AB223" s="32"/>
      <c r="AC223" s="32"/>
      <c r="AD223" s="32"/>
      <c r="AE223" s="20"/>
      <c r="AF223" s="21"/>
      <c r="AG223" s="29">
        <f t="shared" si="149"/>
        <v>-0.93582503067033385</v>
      </c>
      <c r="AH223" s="29">
        <f t="shared" si="166"/>
        <v>-5.8200000000000002E-2</v>
      </c>
      <c r="AI223" s="29"/>
      <c r="AJ223" s="29"/>
      <c r="AK223" s="29"/>
      <c r="AL223" s="16"/>
      <c r="AN223" s="42">
        <f t="shared" si="153"/>
        <v>-14.205312278554409</v>
      </c>
      <c r="AO223" s="20">
        <f t="shared" si="159"/>
        <v>-16.291241442630081</v>
      </c>
      <c r="AP223" s="20">
        <f t="shared" si="160"/>
        <v>-16.205312278554409</v>
      </c>
      <c r="AQ223" s="32">
        <f t="shared" si="165"/>
        <v>-40.233333333333334</v>
      </c>
      <c r="AR223" s="32">
        <f t="shared" si="178"/>
        <v>-40.326111111111111</v>
      </c>
      <c r="AS223" s="32">
        <f t="shared" si="184"/>
        <v>-40.383148148148145</v>
      </c>
      <c r="AT223" s="20">
        <f t="shared" si="180"/>
        <v>-5.7037037037034111E-2</v>
      </c>
      <c r="AU223" s="64">
        <f t="shared" si="185"/>
        <v>-0.1498148148148104</v>
      </c>
      <c r="AV223" s="21"/>
      <c r="AW223" s="29">
        <f t="shared" si="150"/>
        <v>-0.68645499220060258</v>
      </c>
      <c r="AX223" s="68">
        <f t="shared" si="167"/>
        <v>0.1145</v>
      </c>
      <c r="AY223" s="29"/>
      <c r="AZ223" s="29"/>
      <c r="BA223" s="16"/>
      <c r="BC223" s="20">
        <f t="shared" si="161"/>
        <v>-0.82399192788887454</v>
      </c>
      <c r="BD223" s="20">
        <f t="shared" si="162"/>
        <v>-0.56620443566186385</v>
      </c>
      <c r="BE223" s="32">
        <f t="shared" si="164"/>
        <v>-35.051147540983614</v>
      </c>
      <c r="BF223" s="32"/>
      <c r="BG223" s="32"/>
      <c r="BH223" s="32"/>
      <c r="BI223" s="20"/>
      <c r="BJ223" s="21"/>
      <c r="BK223" s="29">
        <f t="shared" si="151"/>
        <v>-0.98151607583589651</v>
      </c>
      <c r="BL223" s="29">
        <f t="shared" si="168"/>
        <v>-0.4</v>
      </c>
      <c r="BM223" s="29"/>
      <c r="BN223" s="29"/>
      <c r="BO223" s="16"/>
    </row>
    <row r="224" spans="1:67" ht="12.75">
      <c r="A224" s="5">
        <v>45721</v>
      </c>
      <c r="B224" s="8">
        <f t="shared" si="152"/>
        <v>-45.771000000000001</v>
      </c>
      <c r="C224" s="8">
        <f t="shared" si="154"/>
        <v>0.13799999999999812</v>
      </c>
      <c r="D224" s="2">
        <v>-40.28</v>
      </c>
      <c r="G224" s="20">
        <f t="shared" si="155"/>
        <v>-4.2420630964975938</v>
      </c>
      <c r="H224" s="34">
        <f t="shared" si="156"/>
        <v>-4.2325154116002981</v>
      </c>
      <c r="I224" s="32">
        <f t="shared" si="146"/>
        <v>-34.76</v>
      </c>
      <c r="J224" s="32">
        <f t="shared" si="173"/>
        <v>-34.705000000000005</v>
      </c>
      <c r="K224" s="32">
        <f t="shared" si="174"/>
        <v>-34.581111111111113</v>
      </c>
      <c r="L224" s="32">
        <f t="shared" si="175"/>
        <v>5.499999999999261E-2</v>
      </c>
      <c r="M224" s="64">
        <f t="shared" si="176"/>
        <v>0.17888888888888488</v>
      </c>
      <c r="N224" s="21"/>
      <c r="O224" s="29">
        <f t="shared" si="171"/>
        <v>-0.15061654874455885</v>
      </c>
      <c r="P224" s="29">
        <f t="shared" si="169"/>
        <v>-1.5699999999999999E-2</v>
      </c>
      <c r="Q224" s="29">
        <f t="shared" si="147"/>
        <v>0.18819732447117662</v>
      </c>
      <c r="R224" s="29">
        <f t="shared" si="172"/>
        <v>1.95E-2</v>
      </c>
      <c r="S224" s="44"/>
      <c r="T224" s="60"/>
      <c r="U224" s="37"/>
      <c r="V224" s="16"/>
      <c r="X224" s="42">
        <f t="shared" si="148"/>
        <v>2.2930871831991002</v>
      </c>
      <c r="Y224" s="20">
        <f t="shared" si="157"/>
        <v>0.26444412850721127</v>
      </c>
      <c r="Z224" s="34">
        <f t="shared" si="158"/>
        <v>0.29308718319910004</v>
      </c>
      <c r="AA224" s="32"/>
      <c r="AB224" s="32"/>
      <c r="AC224" s="32"/>
      <c r="AD224" s="32"/>
      <c r="AE224" s="20"/>
      <c r="AF224" s="21"/>
      <c r="AG224" s="29">
        <f t="shared" si="149"/>
        <v>-0.9434436407349418</v>
      </c>
      <c r="AH224" s="29">
        <f t="shared" si="166"/>
        <v>-5.8200000000000002E-2</v>
      </c>
      <c r="AI224" s="29"/>
      <c r="AJ224" s="29"/>
      <c r="AK224" s="29"/>
      <c r="AL224" s="16"/>
      <c r="AN224" s="42">
        <f t="shared" si="153"/>
        <v>-14.033453950403072</v>
      </c>
      <c r="AO224" s="20">
        <f t="shared" si="159"/>
        <v>-16.119383114478744</v>
      </c>
      <c r="AP224" s="20">
        <f t="shared" si="160"/>
        <v>-16.033453950403072</v>
      </c>
      <c r="AQ224" s="32">
        <f t="shared" si="165"/>
        <v>-40.620000000000005</v>
      </c>
      <c r="AR224" s="32">
        <f t="shared" si="178"/>
        <v>-40.577777777777783</v>
      </c>
      <c r="AS224" s="32">
        <f t="shared" si="184"/>
        <v>-40.303148148148153</v>
      </c>
      <c r="AT224" s="20">
        <f t="shared" si="180"/>
        <v>0.27462962962962933</v>
      </c>
      <c r="AU224" s="64">
        <f t="shared" si="185"/>
        <v>0.31685185185185105</v>
      </c>
      <c r="AV224" s="21"/>
      <c r="AW224" s="29">
        <f t="shared" si="150"/>
        <v>-5.8437692189414678E-2</v>
      </c>
      <c r="AX224" s="68">
        <f t="shared" si="167"/>
        <v>0.1145</v>
      </c>
      <c r="AY224" s="29"/>
      <c r="AZ224" s="29"/>
      <c r="BA224" s="16"/>
      <c r="BC224" s="20">
        <f t="shared" si="161"/>
        <v>-0.30841694343485759</v>
      </c>
      <c r="BD224" s="20">
        <f t="shared" si="162"/>
        <v>-5.0629451207846898E-2</v>
      </c>
      <c r="BE224" s="32">
        <f t="shared" si="164"/>
        <v>-35.047659574468092</v>
      </c>
      <c r="BF224" s="32"/>
      <c r="BG224" s="32"/>
      <c r="BH224" s="32"/>
      <c r="BI224" s="20"/>
      <c r="BJ224" s="21"/>
      <c r="BK224" s="29">
        <f t="shared" si="151"/>
        <v>-0.87490144117948809</v>
      </c>
      <c r="BL224" s="29">
        <f t="shared" si="168"/>
        <v>-0.4</v>
      </c>
      <c r="BM224" s="29"/>
      <c r="BN224" s="29"/>
      <c r="BO224" s="16"/>
    </row>
    <row r="225" spans="1:67" ht="12.75">
      <c r="A225" s="5">
        <v>45585</v>
      </c>
      <c r="B225" s="8">
        <f t="shared" si="152"/>
        <v>-45.634999999999998</v>
      </c>
      <c r="C225" s="8">
        <f t="shared" si="154"/>
        <v>0.13600000000000279</v>
      </c>
      <c r="D225" s="2">
        <v>-41</v>
      </c>
      <c r="G225" s="20">
        <f t="shared" si="155"/>
        <v>-4.2229677267030006</v>
      </c>
      <c r="H225" s="34">
        <f t="shared" si="156"/>
        <v>-4.2134200418057048</v>
      </c>
      <c r="I225" s="32">
        <f t="shared" si="146"/>
        <v>-34.775000000000006</v>
      </c>
      <c r="J225" s="32">
        <f t="shared" si="173"/>
        <v>-34.774999999999999</v>
      </c>
      <c r="K225" s="32">
        <f t="shared" si="174"/>
        <v>-34.679444444444442</v>
      </c>
      <c r="L225" s="32">
        <f t="shared" si="175"/>
        <v>0</v>
      </c>
      <c r="M225" s="64">
        <f t="shared" si="176"/>
        <v>9.5555555555563387E-2</v>
      </c>
      <c r="N225" s="21"/>
      <c r="O225" s="29">
        <f t="shared" si="171"/>
        <v>0.93145428495297267</v>
      </c>
      <c r="P225" s="29">
        <f t="shared" si="169"/>
        <v>-1.5699999999999999E-2</v>
      </c>
      <c r="Q225" s="29">
        <f t="shared" si="147"/>
        <v>0.77546930497204813</v>
      </c>
      <c r="R225" s="29">
        <f t="shared" si="172"/>
        <v>1.95E-2</v>
      </c>
      <c r="S225" s="44"/>
      <c r="T225" s="60"/>
      <c r="U225" s="37"/>
      <c r="V225" s="16"/>
      <c r="X225" s="42">
        <f t="shared" si="148"/>
        <v>2.3503732925828795</v>
      </c>
      <c r="Y225" s="20">
        <f t="shared" si="157"/>
        <v>0.32173023789099087</v>
      </c>
      <c r="Z225" s="34">
        <f t="shared" si="158"/>
        <v>0.35037329258287964</v>
      </c>
      <c r="AA225" s="32"/>
      <c r="AB225" s="32"/>
      <c r="AC225" s="32"/>
      <c r="AD225" s="32"/>
      <c r="AE225" s="20"/>
      <c r="AF225" s="21"/>
      <c r="AG225" s="29">
        <f t="shared" si="149"/>
        <v>-0.50961448609154636</v>
      </c>
      <c r="AH225" s="29">
        <f t="shared" si="166"/>
        <v>-5.8200000000000002E-2</v>
      </c>
      <c r="AI225" s="29"/>
      <c r="AJ225" s="29"/>
      <c r="AK225" s="29"/>
      <c r="AL225" s="16"/>
      <c r="AN225" s="42">
        <f t="shared" si="153"/>
        <v>-13.861595622251732</v>
      </c>
      <c r="AO225" s="20">
        <f t="shared" si="159"/>
        <v>-15.947524786327405</v>
      </c>
      <c r="AP225" s="20">
        <f t="shared" si="160"/>
        <v>-15.861595622251732</v>
      </c>
      <c r="AQ225" s="32">
        <f t="shared" si="165"/>
        <v>-40.880000000000003</v>
      </c>
      <c r="AR225" s="32">
        <f t="shared" si="178"/>
        <v>-40.68333333333333</v>
      </c>
      <c r="AS225" s="32">
        <f t="shared" si="184"/>
        <v>-40.131481481481487</v>
      </c>
      <c r="AT225" s="20">
        <f t="shared" si="180"/>
        <v>0.55185185185184338</v>
      </c>
      <c r="AU225" s="64">
        <f t="shared" si="185"/>
        <v>0.74851851851851592</v>
      </c>
      <c r="AV225" s="21"/>
      <c r="AW225" s="29">
        <f t="shared" si="150"/>
        <v>0.59692325345980568</v>
      </c>
      <c r="AX225" s="68">
        <f t="shared" si="167"/>
        <v>0.1145</v>
      </c>
      <c r="AY225" s="29"/>
      <c r="AZ225" s="29"/>
      <c r="BA225" s="16"/>
      <c r="BC225" s="20">
        <f t="shared" si="161"/>
        <v>0.20715804101915936</v>
      </c>
      <c r="BD225" s="20">
        <f t="shared" si="162"/>
        <v>0.46494553324617005</v>
      </c>
      <c r="BE225" s="32"/>
      <c r="BF225" s="32"/>
      <c r="BG225" s="32"/>
      <c r="BH225" s="32"/>
      <c r="BI225" s="20"/>
      <c r="BJ225" s="21"/>
      <c r="BK225" s="29">
        <f t="shared" si="151"/>
        <v>-0.35891069874876796</v>
      </c>
      <c r="BL225" s="29">
        <f t="shared" si="168"/>
        <v>-0.4</v>
      </c>
      <c r="BM225" s="29"/>
      <c r="BN225" s="29"/>
      <c r="BO225" s="16"/>
    </row>
    <row r="226" spans="1:67" ht="12.75">
      <c r="A226" s="5">
        <v>45462</v>
      </c>
      <c r="B226" s="8">
        <f t="shared" si="152"/>
        <v>-45.512</v>
      </c>
      <c r="C226" s="8">
        <f t="shared" si="154"/>
        <v>0.12299999999999756</v>
      </c>
      <c r="D226" s="2">
        <v>-40.93</v>
      </c>
      <c r="G226" s="20">
        <f t="shared" si="155"/>
        <v>-4.2038723569084073</v>
      </c>
      <c r="H226" s="34">
        <f t="shared" si="156"/>
        <v>-4.1943246720111116</v>
      </c>
      <c r="I226" s="32">
        <f t="shared" si="146"/>
        <v>-34.79</v>
      </c>
      <c r="J226" s="32">
        <f t="shared" si="173"/>
        <v>-34.748333333333335</v>
      </c>
      <c r="K226" s="32">
        <f t="shared" si="174"/>
        <v>-34.611111111111114</v>
      </c>
      <c r="L226" s="32">
        <f t="shared" si="175"/>
        <v>4.1666666666664298E-2</v>
      </c>
      <c r="M226" s="64">
        <f t="shared" si="176"/>
        <v>0.17888888888888488</v>
      </c>
      <c r="N226" s="21"/>
      <c r="O226" s="29">
        <f t="shared" si="171"/>
        <v>-0.78083773620841213</v>
      </c>
      <c r="P226" s="29">
        <f t="shared" si="169"/>
        <v>-1.5699999999999999E-2</v>
      </c>
      <c r="Q226" s="29">
        <f t="shared" si="147"/>
        <v>0.99989057929515723</v>
      </c>
      <c r="R226" s="29">
        <f t="shared" si="172"/>
        <v>1.95E-2</v>
      </c>
      <c r="S226" s="44"/>
      <c r="T226" s="60"/>
      <c r="U226" s="37"/>
      <c r="V226" s="16"/>
      <c r="X226" s="42">
        <f t="shared" si="148"/>
        <v>2.4076594019666593</v>
      </c>
      <c r="Y226" s="20">
        <f t="shared" si="157"/>
        <v>0.37901634727477046</v>
      </c>
      <c r="Z226" s="34">
        <f t="shared" si="158"/>
        <v>0.40765940196665923</v>
      </c>
      <c r="AA226" s="32"/>
      <c r="AB226" s="32"/>
      <c r="AC226" s="32"/>
      <c r="AD226" s="32"/>
      <c r="AE226" s="20"/>
      <c r="AF226" s="21"/>
      <c r="AG226" s="29">
        <f t="shared" si="149"/>
        <v>0.16266895032821646</v>
      </c>
      <c r="AH226" s="29">
        <f t="shared" si="166"/>
        <v>-5.8200000000000002E-2</v>
      </c>
      <c r="AI226" s="29"/>
      <c r="AJ226" s="29"/>
      <c r="AK226" s="29"/>
      <c r="AL226" s="16"/>
      <c r="AN226" s="42">
        <f t="shared" si="153"/>
        <v>-13.689737294100393</v>
      </c>
      <c r="AO226" s="20">
        <f t="shared" si="159"/>
        <v>-15.775666458176065</v>
      </c>
      <c r="AP226" s="20">
        <f t="shared" si="160"/>
        <v>-15.689737294100393</v>
      </c>
      <c r="AQ226" s="32">
        <f t="shared" si="165"/>
        <v>-40.549999999999997</v>
      </c>
      <c r="AR226" s="32">
        <f t="shared" si="178"/>
        <v>-40.29</v>
      </c>
      <c r="AS226" s="32">
        <f t="shared" si="184"/>
        <v>-39.979259259259258</v>
      </c>
      <c r="AT226" s="20">
        <f t="shared" si="180"/>
        <v>0.31074074074074076</v>
      </c>
      <c r="AU226" s="64">
        <f t="shared" si="185"/>
        <v>0.57074074074073877</v>
      </c>
      <c r="AV226" s="21"/>
      <c r="AW226" s="29">
        <f t="shared" si="150"/>
        <v>0.97297717475218781</v>
      </c>
      <c r="AX226" s="68">
        <f t="shared" si="167"/>
        <v>0.1145</v>
      </c>
      <c r="AY226" s="29"/>
      <c r="AZ226" s="29"/>
      <c r="BA226" s="16"/>
      <c r="BC226" s="20">
        <f t="shared" si="161"/>
        <v>0.7227330254731763</v>
      </c>
      <c r="BD226" s="20">
        <f t="shared" si="162"/>
        <v>0.980520517700187</v>
      </c>
      <c r="BE226" s="32"/>
      <c r="BF226" s="32"/>
      <c r="BG226" s="32"/>
      <c r="BH226" s="32"/>
      <c r="BI226" s="20"/>
      <c r="BJ226" s="21"/>
      <c r="BK226" s="29">
        <f t="shared" si="151"/>
        <v>0.32501834847460248</v>
      </c>
      <c r="BL226" s="29">
        <f t="shared" si="168"/>
        <v>-0.4</v>
      </c>
      <c r="BM226" s="29"/>
      <c r="BN226" s="29"/>
      <c r="BO226" s="16"/>
    </row>
    <row r="227" spans="1:67" ht="12.75">
      <c r="A227" s="5">
        <v>45360</v>
      </c>
      <c r="B227" s="8">
        <f t="shared" si="152"/>
        <v>-45.41</v>
      </c>
      <c r="C227" s="8">
        <f t="shared" si="154"/>
        <v>0.10200000000000387</v>
      </c>
      <c r="D227" s="2">
        <v>-38.85</v>
      </c>
      <c r="G227" s="20">
        <f t="shared" si="155"/>
        <v>-4.1847769871138141</v>
      </c>
      <c r="H227" s="34">
        <f t="shared" si="156"/>
        <v>-4.1752293022165183</v>
      </c>
      <c r="I227" s="32">
        <f t="shared" si="146"/>
        <v>-34.68</v>
      </c>
      <c r="J227" s="32">
        <f t="shared" si="173"/>
        <v>-34.426666666666669</v>
      </c>
      <c r="K227" s="32">
        <f t="shared" si="174"/>
        <v>-34.629444444444438</v>
      </c>
      <c r="L227" s="32">
        <f t="shared" si="175"/>
        <v>0.2533333333333303</v>
      </c>
      <c r="M227" s="64">
        <f t="shared" si="176"/>
        <v>5.0555555555561682E-2</v>
      </c>
      <c r="N227" s="21"/>
      <c r="O227" s="29">
        <f t="shared" si="171"/>
        <v>-0.15061654874452399</v>
      </c>
      <c r="P227" s="29">
        <f t="shared" si="169"/>
        <v>-1.5699999999999999E-2</v>
      </c>
      <c r="Q227" s="29">
        <f t="shared" si="147"/>
        <v>0.75645193902009533</v>
      </c>
      <c r="R227" s="29">
        <f t="shared" si="172"/>
        <v>1.95E-2</v>
      </c>
      <c r="S227" s="44"/>
      <c r="T227" s="60"/>
      <c r="U227" s="37"/>
      <c r="V227" s="16"/>
      <c r="X227" s="42">
        <f t="shared" si="148"/>
        <v>2.4649455113504386</v>
      </c>
      <c r="Y227" s="20">
        <f t="shared" si="157"/>
        <v>0.43630245665855005</v>
      </c>
      <c r="Z227" s="34">
        <f t="shared" si="158"/>
        <v>0.46494551135043882</v>
      </c>
      <c r="AA227" s="32"/>
      <c r="AB227" s="32"/>
      <c r="AC227" s="32"/>
      <c r="AD227" s="32"/>
      <c r="AE227" s="20"/>
      <c r="AF227" s="21"/>
      <c r="AG227" s="29">
        <f t="shared" si="149"/>
        <v>0.75883777702539978</v>
      </c>
      <c r="AH227" s="29">
        <f t="shared" si="166"/>
        <v>-5.8200000000000002E-2</v>
      </c>
      <c r="AI227" s="29"/>
      <c r="AJ227" s="29"/>
      <c r="AK227" s="29"/>
      <c r="AL227" s="16"/>
      <c r="AN227" s="42">
        <f t="shared" si="153"/>
        <v>-13.517878965949054</v>
      </c>
      <c r="AO227" s="20">
        <f t="shared" si="159"/>
        <v>-15.603808130024726</v>
      </c>
      <c r="AP227" s="20">
        <f t="shared" si="160"/>
        <v>-15.517878965949054</v>
      </c>
      <c r="AQ227" s="32">
        <f t="shared" si="165"/>
        <v>-39.44</v>
      </c>
      <c r="AR227" s="32">
        <f t="shared" si="178"/>
        <v>-39.799999999999997</v>
      </c>
      <c r="AS227" s="32">
        <f t="shared" si="184"/>
        <v>-39.906481481481478</v>
      </c>
      <c r="AT227" s="20">
        <f t="shared" si="180"/>
        <v>-0.10648148148148096</v>
      </c>
      <c r="AU227" s="64">
        <f t="shared" si="185"/>
        <v>-0.46648148148148039</v>
      </c>
      <c r="AV227" s="21"/>
      <c r="AW227" s="29">
        <f t="shared" si="150"/>
        <v>0.89376426254122543</v>
      </c>
      <c r="AX227" s="68">
        <f t="shared" si="167"/>
        <v>0.1145</v>
      </c>
      <c r="AY227" s="29"/>
      <c r="AZ227" s="29"/>
      <c r="BA227" s="16"/>
      <c r="BC227" s="20">
        <f t="shared" si="161"/>
        <v>1.2383080099271933</v>
      </c>
      <c r="BD227" s="20">
        <f t="shared" si="162"/>
        <v>1.4960955021542039</v>
      </c>
      <c r="BE227" s="32"/>
      <c r="BF227" s="32"/>
      <c r="BG227" s="32"/>
      <c r="BH227" s="32"/>
      <c r="BI227" s="20"/>
      <c r="BJ227" s="21"/>
      <c r="BK227" s="29">
        <f t="shared" si="151"/>
        <v>0.85686769827012066</v>
      </c>
      <c r="BL227" s="29">
        <f t="shared" si="168"/>
        <v>-0.4</v>
      </c>
      <c r="BM227" s="29"/>
      <c r="BN227" s="29"/>
      <c r="BO227" s="16"/>
    </row>
    <row r="228" spans="1:67" ht="12.75">
      <c r="A228" s="5">
        <v>45283</v>
      </c>
      <c r="B228" s="8">
        <f t="shared" si="152"/>
        <v>-45.332999999999998</v>
      </c>
      <c r="C228" s="8">
        <f t="shared" si="154"/>
        <v>7.6999999999998181E-2</v>
      </c>
      <c r="D228" s="2">
        <v>-36.79</v>
      </c>
      <c r="G228" s="20">
        <f t="shared" si="155"/>
        <v>-4.1656816173192208</v>
      </c>
      <c r="H228" s="34">
        <f t="shared" si="156"/>
        <v>-4.1561339324219251</v>
      </c>
      <c r="I228" s="32">
        <f t="shared" si="146"/>
        <v>-33.81</v>
      </c>
      <c r="J228" s="32">
        <f t="shared" si="173"/>
        <v>-34.518333333333338</v>
      </c>
      <c r="K228" s="32">
        <f t="shared" si="174"/>
        <v>-34.696111111111115</v>
      </c>
      <c r="L228" s="32">
        <f t="shared" si="175"/>
        <v>-0.7083333333333357</v>
      </c>
      <c r="M228" s="64">
        <f t="shared" si="176"/>
        <v>-0.88611111111111285</v>
      </c>
      <c r="N228" s="21"/>
      <c r="O228" s="29">
        <f t="shared" si="171"/>
        <v>0.93145428495293914</v>
      </c>
      <c r="P228" s="29">
        <f t="shared" si="169"/>
        <v>-1.5699999999999999E-2</v>
      </c>
      <c r="Q228" s="29">
        <f t="shared" si="147"/>
        <v>0.15906102945069747</v>
      </c>
      <c r="R228" s="29">
        <f t="shared" si="172"/>
        <v>1.95E-2</v>
      </c>
      <c r="S228" s="44"/>
      <c r="T228" s="60"/>
      <c r="U228" s="37"/>
      <c r="V228" s="16"/>
      <c r="Y228" s="20"/>
      <c r="Z228" s="34"/>
      <c r="AA228" s="32"/>
      <c r="AB228" s="32"/>
      <c r="AC228" s="32"/>
      <c r="AD228" s="32"/>
      <c r="AE228" s="20"/>
      <c r="AF228" s="21"/>
      <c r="AG228" s="29"/>
      <c r="AH228" s="29"/>
      <c r="AI228" s="29"/>
      <c r="AJ228" s="29"/>
      <c r="AK228" s="29"/>
      <c r="AL228" s="16"/>
      <c r="AN228" s="42">
        <f t="shared" si="153"/>
        <v>-13.346020637797714</v>
      </c>
      <c r="AO228" s="20">
        <f t="shared" si="159"/>
        <v>-15.431949801873387</v>
      </c>
      <c r="AP228" s="20">
        <f t="shared" si="160"/>
        <v>-15.346020637797714</v>
      </c>
      <c r="AQ228" s="32">
        <f t="shared" si="165"/>
        <v>-39.409999999999997</v>
      </c>
      <c r="AR228" s="32">
        <f t="shared" si="178"/>
        <v>-39.278333333333329</v>
      </c>
      <c r="AS228" s="32">
        <f t="shared" si="184"/>
        <v>-39.559666666666665</v>
      </c>
      <c r="AT228" s="20">
        <f t="shared" si="180"/>
        <v>-0.2813333333333361</v>
      </c>
      <c r="AU228" s="64">
        <f t="shared" si="185"/>
        <v>-0.14966666666666839</v>
      </c>
      <c r="AV228" s="21"/>
      <c r="AW228" s="29">
        <f t="shared" si="150"/>
        <v>0.39634911880388241</v>
      </c>
      <c r="AX228" s="68">
        <f t="shared" si="167"/>
        <v>0.1145</v>
      </c>
      <c r="AY228" s="29"/>
      <c r="AZ228" s="29"/>
      <c r="BA228" s="16"/>
      <c r="BC228" s="20"/>
      <c r="BD228" s="20"/>
      <c r="BE228" s="32"/>
      <c r="BF228" s="32"/>
      <c r="BG228" s="32"/>
      <c r="BH228" s="32"/>
      <c r="BI228" s="20"/>
      <c r="BJ228" s="21"/>
      <c r="BK228" s="29"/>
      <c r="BL228" s="29"/>
      <c r="BM228" s="29"/>
      <c r="BN228" s="29"/>
      <c r="BO228" s="16"/>
    </row>
    <row r="229" spans="1:67" ht="12.75">
      <c r="A229" s="5">
        <v>45197</v>
      </c>
      <c r="B229" s="8">
        <f t="shared" si="152"/>
        <v>-45.247</v>
      </c>
      <c r="C229" s="8">
        <f t="shared" si="154"/>
        <v>8.5999999999998522E-2</v>
      </c>
      <c r="D229" s="2">
        <v>-36.909999999999997</v>
      </c>
      <c r="G229" s="20">
        <f t="shared" si="155"/>
        <v>-4.1465862475246276</v>
      </c>
      <c r="H229" s="34">
        <f t="shared" si="156"/>
        <v>-4.1370385626273318</v>
      </c>
      <c r="I229" s="32">
        <f t="shared" si="146"/>
        <v>-35.064999999999998</v>
      </c>
      <c r="J229" s="32">
        <f t="shared" si="173"/>
        <v>-34.411666666666669</v>
      </c>
      <c r="K229" s="32">
        <f t="shared" si="174"/>
        <v>-34.655000000000001</v>
      </c>
      <c r="L229" s="32">
        <f t="shared" si="175"/>
        <v>0.65333333333332888</v>
      </c>
      <c r="M229" s="64">
        <f t="shared" si="176"/>
        <v>0.40999999999999659</v>
      </c>
      <c r="N229" s="21"/>
      <c r="O229" s="29">
        <f t="shared" si="171"/>
        <v>-0.78083773620843411</v>
      </c>
      <c r="P229" s="29">
        <f t="shared" si="169"/>
        <v>-1.5699999999999999E-2</v>
      </c>
      <c r="Q229" s="29">
        <f t="shared" si="147"/>
        <v>-0.5127563035651348</v>
      </c>
      <c r="R229" s="29">
        <f t="shared" si="172"/>
        <v>1.95E-2</v>
      </c>
      <c r="S229" s="44"/>
      <c r="T229" s="60"/>
      <c r="U229" s="37"/>
      <c r="V229" s="16"/>
      <c r="Y229" s="20"/>
      <c r="Z229" s="34"/>
      <c r="AA229" s="32"/>
      <c r="AB229" s="32"/>
      <c r="AC229" s="32"/>
      <c r="AD229" s="32"/>
      <c r="AE229" s="20"/>
      <c r="AF229" s="21"/>
      <c r="AG229" s="29"/>
      <c r="AH229" s="29"/>
      <c r="AI229" s="29"/>
      <c r="AJ229" s="29"/>
      <c r="AK229" s="29"/>
      <c r="AL229" s="16"/>
      <c r="AN229" s="42">
        <f t="shared" si="153"/>
        <v>-13.174162309646375</v>
      </c>
      <c r="AO229" s="20">
        <f t="shared" si="159"/>
        <v>-15.260091473722047</v>
      </c>
      <c r="AP229" s="20">
        <f t="shared" si="160"/>
        <v>-15.174162309646375</v>
      </c>
      <c r="AQ229" s="32">
        <f t="shared" si="165"/>
        <v>-38.984999999999999</v>
      </c>
      <c r="AR229" s="32">
        <f t="shared" si="178"/>
        <v>-39.321666666666665</v>
      </c>
      <c r="AS229" s="32">
        <f t="shared" si="184"/>
        <v>-39.022333333333329</v>
      </c>
      <c r="AT229" s="20">
        <f t="shared" si="180"/>
        <v>0.29933333333333678</v>
      </c>
      <c r="AU229" s="64">
        <f t="shared" si="185"/>
        <v>-3.7333333333329222E-2</v>
      </c>
      <c r="AV229" s="21"/>
      <c r="AW229" s="29">
        <f t="shared" si="150"/>
        <v>-0.28652218255158624</v>
      </c>
      <c r="AX229" s="68">
        <f t="shared" si="167"/>
        <v>0.1145</v>
      </c>
      <c r="AY229" s="29"/>
      <c r="AZ229" s="29"/>
      <c r="BA229" s="16"/>
      <c r="BC229" s="20"/>
      <c r="BD229" s="20"/>
      <c r="BE229" s="32"/>
      <c r="BF229" s="32"/>
      <c r="BG229" s="32"/>
      <c r="BH229" s="32"/>
      <c r="BI229" s="20"/>
      <c r="BJ229" s="21"/>
      <c r="BK229" s="29"/>
      <c r="BL229" s="29"/>
      <c r="BM229" s="29"/>
      <c r="BN229" s="29"/>
      <c r="BO229" s="16"/>
    </row>
    <row r="230" spans="1:67" ht="12.75">
      <c r="A230" s="5">
        <v>45107</v>
      </c>
      <c r="B230" s="8">
        <f t="shared" si="152"/>
        <v>-45.156999999999996</v>
      </c>
      <c r="C230" s="8">
        <f t="shared" si="154"/>
        <v>9.0000000000003411E-2</v>
      </c>
      <c r="D230" s="2">
        <v>-36.81</v>
      </c>
      <c r="G230" s="20">
        <f t="shared" si="155"/>
        <v>-4.1274908777300343</v>
      </c>
      <c r="H230" s="56">
        <f t="shared" si="156"/>
        <v>-4.1179431928327386</v>
      </c>
      <c r="I230" s="32">
        <f t="shared" si="146"/>
        <v>-34.36</v>
      </c>
      <c r="J230" s="32">
        <f t="shared" si="173"/>
        <v>-34.756666666666668</v>
      </c>
      <c r="K230" s="32">
        <f t="shared" si="174"/>
        <v>-34.63666666666667</v>
      </c>
      <c r="L230" s="32">
        <f t="shared" si="175"/>
        <v>-0.39666666666666828</v>
      </c>
      <c r="M230" s="64">
        <f t="shared" si="176"/>
        <v>-0.27666666666667084</v>
      </c>
      <c r="N230" s="21"/>
      <c r="O230" s="29">
        <f t="shared" si="171"/>
        <v>-0.1506165487445453</v>
      </c>
      <c r="P230" s="29">
        <f t="shared" si="169"/>
        <v>-1.5699999999999999E-2</v>
      </c>
      <c r="Q230" s="29">
        <f t="shared" si="147"/>
        <v>-0.94464926349128731</v>
      </c>
      <c r="R230" s="29">
        <f t="shared" si="172"/>
        <v>1.95E-2</v>
      </c>
      <c r="S230" s="44"/>
      <c r="T230" s="60"/>
      <c r="U230" s="37"/>
      <c r="V230" s="16"/>
      <c r="Y230" s="20"/>
      <c r="Z230" s="34"/>
      <c r="AA230" s="32"/>
      <c r="AB230" s="32"/>
      <c r="AC230" s="32"/>
      <c r="AD230" s="32"/>
      <c r="AE230" s="20"/>
      <c r="AF230" s="21"/>
      <c r="AG230" s="29"/>
      <c r="AH230" s="29"/>
      <c r="AI230" s="29"/>
      <c r="AJ230" s="29"/>
      <c r="AK230" s="29"/>
      <c r="AL230" s="16"/>
      <c r="AN230" s="42">
        <f t="shared" si="153"/>
        <v>-13.002303981495036</v>
      </c>
      <c r="AO230" s="20">
        <f t="shared" si="159"/>
        <v>-15.088233145570708</v>
      </c>
      <c r="AP230" s="20">
        <f t="shared" si="160"/>
        <v>-15.002303981495036</v>
      </c>
      <c r="AQ230" s="32">
        <f t="shared" si="165"/>
        <v>-39.57</v>
      </c>
      <c r="AR230" s="32">
        <f t="shared" si="178"/>
        <v>-39.341666666666669</v>
      </c>
      <c r="AS230" s="32">
        <f t="shared" si="184"/>
        <v>-38.548333333333325</v>
      </c>
      <c r="AT230" s="20">
        <f t="shared" si="180"/>
        <v>0.79333333333334366</v>
      </c>
      <c r="AU230" s="64">
        <f t="shared" si="185"/>
        <v>1.0216666666666754</v>
      </c>
      <c r="AV230" s="21"/>
      <c r="AW230" s="29">
        <f t="shared" si="150"/>
        <v>-0.83532657035181468</v>
      </c>
      <c r="AX230" s="68">
        <f t="shared" si="167"/>
        <v>0.1145</v>
      </c>
      <c r="AY230" s="29"/>
      <c r="AZ230" s="29"/>
      <c r="BA230" s="16"/>
      <c r="BC230" s="20"/>
      <c r="BD230" s="20"/>
      <c r="BE230" s="32"/>
      <c r="BF230" s="32"/>
      <c r="BG230" s="32"/>
      <c r="BH230" s="32"/>
      <c r="BI230" s="20"/>
      <c r="BJ230" s="21"/>
      <c r="BK230" s="29"/>
      <c r="BL230" s="29"/>
      <c r="BM230" s="29"/>
      <c r="BN230" s="29"/>
      <c r="BO230" s="16"/>
    </row>
    <row r="231" spans="1:67" ht="12.75">
      <c r="A231" s="5">
        <v>45028</v>
      </c>
      <c r="B231" s="8">
        <f t="shared" si="152"/>
        <v>-45.078000000000003</v>
      </c>
      <c r="C231" s="8">
        <f t="shared" si="154"/>
        <v>7.899999999999352E-2</v>
      </c>
      <c r="D231" s="2">
        <v>-37.270000000000003</v>
      </c>
      <c r="G231" s="20">
        <f t="shared" si="155"/>
        <v>-4.1083955079354411</v>
      </c>
      <c r="H231" s="56">
        <f t="shared" si="156"/>
        <v>-4.0988478230381453</v>
      </c>
      <c r="I231" s="32">
        <f t="shared" si="146"/>
        <v>-34.844999999999999</v>
      </c>
      <c r="J231" s="32">
        <f t="shared" si="173"/>
        <v>-34.794999999999995</v>
      </c>
      <c r="K231" s="32">
        <f t="shared" si="174"/>
        <v>-34.620555555555562</v>
      </c>
      <c r="L231" s="32">
        <f t="shared" si="175"/>
        <v>5.0000000000004263E-2</v>
      </c>
      <c r="M231" s="63">
        <f t="shared" si="176"/>
        <v>0.2244444444444369</v>
      </c>
      <c r="N231" s="21"/>
      <c r="O231" s="29">
        <f t="shared" si="171"/>
        <v>0.93145428495294702</v>
      </c>
      <c r="P231" s="29">
        <f t="shared" si="169"/>
        <v>-1.5699999999999999E-2</v>
      </c>
      <c r="Q231" s="29">
        <f t="shared" si="147"/>
        <v>-0.93453033442272082</v>
      </c>
      <c r="R231" s="29">
        <f t="shared" si="172"/>
        <v>1.95E-2</v>
      </c>
      <c r="S231" s="44"/>
      <c r="T231" s="60"/>
      <c r="U231" s="37"/>
      <c r="V231" s="16"/>
      <c r="Y231" s="20"/>
      <c r="Z231" s="34"/>
      <c r="AA231" s="32"/>
      <c r="AB231" s="32"/>
      <c r="AC231" s="32"/>
      <c r="AD231" s="32"/>
      <c r="AE231" s="20"/>
      <c r="AF231" s="21"/>
      <c r="AG231" s="29"/>
      <c r="AH231" s="29"/>
      <c r="AI231" s="29"/>
      <c r="AJ231" s="29"/>
      <c r="AK231" s="29"/>
      <c r="AL231" s="16"/>
      <c r="AN231" s="42">
        <f t="shared" si="153"/>
        <v>-12.830445653343697</v>
      </c>
      <c r="AO231" s="20">
        <f t="shared" si="159"/>
        <v>-14.916374817419369</v>
      </c>
      <c r="AP231" s="20">
        <f t="shared" si="160"/>
        <v>-14.830445653343697</v>
      </c>
      <c r="AQ231" s="32">
        <f t="shared" si="165"/>
        <v>-39.47</v>
      </c>
      <c r="AR231" s="32">
        <f t="shared" si="178"/>
        <v>-38.717333333333329</v>
      </c>
      <c r="AS231" s="32">
        <f t="shared" si="184"/>
        <v>-38.299166666666665</v>
      </c>
      <c r="AT231" s="20">
        <f t="shared" si="180"/>
        <v>0.41816666666666436</v>
      </c>
      <c r="AU231" s="64">
        <f t="shared" si="185"/>
        <v>1.1708333333333343</v>
      </c>
      <c r="AV231" s="21"/>
      <c r="AW231" s="29">
        <f t="shared" si="150"/>
        <v>-0.99327237226369047</v>
      </c>
      <c r="AX231" s="68">
        <f t="shared" si="167"/>
        <v>0.1145</v>
      </c>
      <c r="AY231" s="29"/>
      <c r="AZ231" s="29"/>
      <c r="BA231" s="16"/>
      <c r="BC231" s="20"/>
      <c r="BD231" s="20"/>
      <c r="BE231" s="32"/>
      <c r="BF231" s="32"/>
      <c r="BG231" s="32"/>
      <c r="BH231" s="32"/>
      <c r="BI231" s="20"/>
      <c r="BJ231" s="21"/>
      <c r="BK231" s="29"/>
      <c r="BL231" s="29"/>
      <c r="BM231" s="29"/>
      <c r="BN231" s="29"/>
      <c r="BO231" s="16"/>
    </row>
    <row r="232" spans="1:67" ht="12.75">
      <c r="A232" s="5">
        <v>44941</v>
      </c>
      <c r="B232" s="8">
        <f t="shared" si="152"/>
        <v>-44.991</v>
      </c>
      <c r="C232" s="8">
        <f t="shared" si="154"/>
        <v>8.7000000000003297E-2</v>
      </c>
      <c r="D232" s="2">
        <v>-37.270000000000003</v>
      </c>
      <c r="G232" s="20">
        <f t="shared" si="155"/>
        <v>-4.0893001381408478</v>
      </c>
      <c r="H232" s="34">
        <f t="shared" si="156"/>
        <v>-4.0797524532435521</v>
      </c>
      <c r="I232" s="32">
        <f t="shared" si="146"/>
        <v>-35.18</v>
      </c>
      <c r="J232" s="32">
        <f t="shared" si="173"/>
        <v>-34.805</v>
      </c>
      <c r="K232" s="32">
        <f t="shared" si="174"/>
        <v>-34.647222222222219</v>
      </c>
      <c r="L232" s="32">
        <f t="shared" si="175"/>
        <v>0.375</v>
      </c>
      <c r="M232" s="63">
        <f t="shared" si="176"/>
        <v>0.53277777777778113</v>
      </c>
      <c r="N232" s="21"/>
      <c r="O232" s="29">
        <f t="shared" si="171"/>
        <v>-0.78083773620842067</v>
      </c>
      <c r="P232" s="29">
        <f t="shared" si="169"/>
        <v>-1.5699999999999999E-2</v>
      </c>
      <c r="Q232" s="29">
        <f t="shared" si="147"/>
        <v>-0.48713427573001239</v>
      </c>
      <c r="R232" s="29">
        <f t="shared" si="172"/>
        <v>1.95E-2</v>
      </c>
      <c r="S232" s="44"/>
      <c r="T232" s="60"/>
      <c r="U232" s="37"/>
      <c r="V232" s="16"/>
      <c r="Y232" s="20"/>
      <c r="Z232" s="34"/>
      <c r="AA232" s="32"/>
      <c r="AB232" s="32"/>
      <c r="AC232" s="32"/>
      <c r="AD232" s="32"/>
      <c r="AE232" s="20"/>
      <c r="AF232" s="21"/>
      <c r="AG232" s="29"/>
      <c r="AH232" s="29"/>
      <c r="AI232" s="29"/>
      <c r="AJ232" s="29"/>
      <c r="AK232" s="29"/>
      <c r="AL232" s="16"/>
      <c r="AN232" s="42">
        <f t="shared" si="153"/>
        <v>-12.658587325192357</v>
      </c>
      <c r="AO232" s="20">
        <f t="shared" si="159"/>
        <v>-14.74451648926803</v>
      </c>
      <c r="AP232" s="20">
        <f t="shared" si="160"/>
        <v>-14.658587325192357</v>
      </c>
      <c r="AQ232" s="32">
        <f t="shared" si="165"/>
        <v>-37.112000000000002</v>
      </c>
      <c r="AR232" s="32">
        <f t="shared" si="178"/>
        <v>-37.455333333333336</v>
      </c>
      <c r="AS232" s="32">
        <f t="shared" si="184"/>
        <v>-38.148611111111109</v>
      </c>
      <c r="AT232" s="20">
        <f t="shared" si="180"/>
        <v>-0.693277777777773</v>
      </c>
      <c r="AU232" s="64">
        <f t="shared" si="185"/>
        <v>-1.0366111111111067</v>
      </c>
      <c r="AV232" s="21"/>
      <c r="AW232" s="29">
        <f t="shared" si="150"/>
        <v>-0.68645499220059247</v>
      </c>
      <c r="AX232" s="68">
        <f t="shared" si="167"/>
        <v>0.1145</v>
      </c>
      <c r="AY232" s="29"/>
      <c r="AZ232" s="29"/>
      <c r="BA232" s="16"/>
      <c r="BC232" s="20"/>
      <c r="BD232" s="20"/>
      <c r="BE232" s="32"/>
      <c r="BF232" s="32"/>
      <c r="BG232" s="32"/>
      <c r="BH232" s="32"/>
      <c r="BI232" s="20"/>
      <c r="BJ232" s="21"/>
      <c r="BK232" s="29"/>
      <c r="BL232" s="29"/>
      <c r="BM232" s="29"/>
      <c r="BN232" s="29"/>
      <c r="BO232" s="16"/>
    </row>
    <row r="233" spans="1:67" ht="12.75">
      <c r="A233" s="5">
        <v>44850</v>
      </c>
      <c r="B233" s="8">
        <f t="shared" si="152"/>
        <v>-44.9</v>
      </c>
      <c r="C233" s="8">
        <f t="shared" si="154"/>
        <v>9.100000000000108E-2</v>
      </c>
      <c r="D233" s="2">
        <v>-37.520000000000003</v>
      </c>
      <c r="G233" s="20">
        <f t="shared" si="155"/>
        <v>-4.0702047683462546</v>
      </c>
      <c r="H233" s="34">
        <f t="shared" si="156"/>
        <v>-4.0606570834489588</v>
      </c>
      <c r="I233" s="32">
        <f t="shared" si="146"/>
        <v>-34.39</v>
      </c>
      <c r="J233" s="32">
        <f t="shared" si="173"/>
        <v>-34.726666666666667</v>
      </c>
      <c r="K233" s="32">
        <f t="shared" si="174"/>
        <v>-34.799999999999997</v>
      </c>
      <c r="L233" s="32">
        <f t="shared" si="175"/>
        <v>-0.336666666666666</v>
      </c>
      <c r="M233" s="63">
        <f t="shared" si="176"/>
        <v>-0.40999999999999659</v>
      </c>
      <c r="N233" s="21"/>
      <c r="O233" s="29">
        <f t="shared" si="171"/>
        <v>-0.15061654874451041</v>
      </c>
      <c r="P233" s="29">
        <f t="shared" si="169"/>
        <v>-1.5699999999999999E-2</v>
      </c>
      <c r="Q233" s="29">
        <f t="shared" si="147"/>
        <v>0.18819732447118337</v>
      </c>
      <c r="R233" s="29">
        <f t="shared" si="172"/>
        <v>1.95E-2</v>
      </c>
      <c r="S233" s="44"/>
      <c r="T233" s="60"/>
      <c r="U233" s="37"/>
      <c r="V233" s="16"/>
      <c r="Y233" s="20"/>
      <c r="Z233" s="34"/>
      <c r="AA233" s="32"/>
      <c r="AB233" s="32"/>
      <c r="AC233" s="32"/>
      <c r="AD233" s="32"/>
      <c r="AE233" s="20"/>
      <c r="AF233" s="21"/>
      <c r="AG233" s="29"/>
      <c r="AH233" s="29"/>
      <c r="AI233" s="29"/>
      <c r="AJ233" s="29"/>
      <c r="AK233" s="29"/>
      <c r="AL233" s="16"/>
      <c r="AN233" s="42">
        <f t="shared" si="153"/>
        <v>-12.486728997041018</v>
      </c>
      <c r="AO233" s="20">
        <f t="shared" si="159"/>
        <v>-14.57265816111669</v>
      </c>
      <c r="AP233" s="20">
        <f t="shared" si="160"/>
        <v>-14.486728997041018</v>
      </c>
      <c r="AQ233" s="32">
        <f t="shared" si="165"/>
        <v>-35.784000000000006</v>
      </c>
      <c r="AR233" s="32">
        <f t="shared" si="178"/>
        <v>-36.503333333333337</v>
      </c>
      <c r="AS233" s="32">
        <f t="shared" si="184"/>
        <v>-37.972777777777772</v>
      </c>
      <c r="AT233" s="20">
        <f t="shared" si="180"/>
        <v>-1.4694444444444343</v>
      </c>
      <c r="AU233" s="64">
        <f t="shared" si="185"/>
        <v>-2.1887777777777657</v>
      </c>
      <c r="AV233" s="21"/>
      <c r="AW233" s="29">
        <f t="shared" si="150"/>
        <v>-5.8437692189393646E-2</v>
      </c>
      <c r="AX233" s="68">
        <f t="shared" si="167"/>
        <v>0.1145</v>
      </c>
      <c r="AY233" s="29"/>
      <c r="AZ233" s="29"/>
      <c r="BA233" s="16"/>
      <c r="BC233" s="20"/>
      <c r="BD233" s="20"/>
      <c r="BE233" s="32"/>
      <c r="BF233" s="32"/>
      <c r="BG233" s="32"/>
      <c r="BH233" s="32"/>
      <c r="BI233" s="20"/>
      <c r="BJ233" s="21"/>
      <c r="BK233" s="29"/>
      <c r="BL233" s="29"/>
      <c r="BM233" s="29"/>
      <c r="BN233" s="29"/>
      <c r="BO233" s="16"/>
    </row>
    <row r="234" spans="1:67" ht="12.75">
      <c r="A234" s="5">
        <v>44761</v>
      </c>
      <c r="B234" s="8">
        <f t="shared" si="152"/>
        <v>-44.811</v>
      </c>
      <c r="C234" s="8">
        <f t="shared" si="154"/>
        <v>8.8999999999998636E-2</v>
      </c>
      <c r="D234" s="2">
        <v>-37.69</v>
      </c>
      <c r="G234" s="20">
        <f t="shared" si="155"/>
        <v>-4.0511093985516613</v>
      </c>
      <c r="H234" s="34">
        <f t="shared" si="156"/>
        <v>-4.0415617136543656</v>
      </c>
      <c r="I234" s="32">
        <f t="shared" si="146"/>
        <v>-34.61</v>
      </c>
      <c r="J234" s="32">
        <f t="shared" si="173"/>
        <v>-34.548333333333332</v>
      </c>
      <c r="K234" s="32">
        <f t="shared" si="174"/>
        <v>-34.791666666666664</v>
      </c>
      <c r="L234" s="32">
        <f t="shared" si="175"/>
        <v>6.1666666666667425E-2</v>
      </c>
      <c r="M234" s="63">
        <f t="shared" si="176"/>
        <v>-0.18166666666666487</v>
      </c>
      <c r="N234" s="21"/>
      <c r="O234" s="29">
        <f t="shared" si="171"/>
        <v>0.9314542849529549</v>
      </c>
      <c r="P234" s="29">
        <f t="shared" si="169"/>
        <v>-1.5699999999999999E-2</v>
      </c>
      <c r="Q234" s="29">
        <f t="shared" si="147"/>
        <v>0.77546930497205246</v>
      </c>
      <c r="R234" s="29">
        <f t="shared" si="172"/>
        <v>1.95E-2</v>
      </c>
      <c r="S234" s="44"/>
      <c r="T234" s="60"/>
      <c r="U234" s="37"/>
      <c r="V234" s="16"/>
      <c r="Y234" s="20"/>
      <c r="Z234" s="34"/>
      <c r="AA234" s="32"/>
      <c r="AB234" s="32"/>
      <c r="AC234" s="32"/>
      <c r="AD234" s="32"/>
      <c r="AE234" s="20"/>
      <c r="AF234" s="21"/>
      <c r="AG234" s="29"/>
      <c r="AH234" s="29"/>
      <c r="AI234" s="29"/>
      <c r="AJ234" s="29"/>
      <c r="AK234" s="29"/>
      <c r="AL234" s="16"/>
      <c r="AN234" s="42">
        <f t="shared" si="153"/>
        <v>-12.314870668889679</v>
      </c>
      <c r="AO234" s="20">
        <f t="shared" si="159"/>
        <v>-14.400799832965351</v>
      </c>
      <c r="AP234" s="20">
        <f t="shared" si="160"/>
        <v>-14.314870668889679</v>
      </c>
      <c r="AQ234" s="32">
        <f t="shared" si="165"/>
        <v>-36.613999999999997</v>
      </c>
      <c r="AR234" s="32">
        <f t="shared" si="178"/>
        <v>-36.901833333333336</v>
      </c>
      <c r="AS234" s="32">
        <f t="shared" si="184"/>
        <v>-37.844999999999999</v>
      </c>
      <c r="AT234" s="20">
        <f t="shared" si="180"/>
        <v>-0.94316666666666293</v>
      </c>
      <c r="AU234" s="64">
        <f t="shared" si="185"/>
        <v>-1.2310000000000016</v>
      </c>
      <c r="AV234" s="21"/>
      <c r="AW234" s="29">
        <f t="shared" si="150"/>
        <v>0.59692325345981689</v>
      </c>
      <c r="AX234" s="68">
        <f t="shared" si="167"/>
        <v>0.1145</v>
      </c>
      <c r="AY234" s="29"/>
      <c r="AZ234" s="29"/>
      <c r="BA234" s="16"/>
      <c r="BC234" s="20"/>
      <c r="BD234" s="20"/>
      <c r="BE234" s="32"/>
      <c r="BF234" s="32"/>
      <c r="BG234" s="32"/>
      <c r="BH234" s="32"/>
      <c r="BI234" s="20"/>
      <c r="BJ234" s="21"/>
      <c r="BK234" s="29"/>
      <c r="BL234" s="29"/>
      <c r="BM234" s="29"/>
      <c r="BN234" s="29"/>
      <c r="BO234" s="16"/>
    </row>
    <row r="235" spans="1:67" ht="12.75">
      <c r="A235" s="5">
        <v>44676</v>
      </c>
      <c r="B235" s="8">
        <f t="shared" si="152"/>
        <v>-44.725999999999999</v>
      </c>
      <c r="C235" s="8">
        <f t="shared" si="154"/>
        <v>8.5000000000000853E-2</v>
      </c>
      <c r="D235" s="2">
        <v>-38.4</v>
      </c>
      <c r="G235" s="20">
        <f t="shared" si="155"/>
        <v>-4.032014028757068</v>
      </c>
      <c r="H235" s="34">
        <f t="shared" si="156"/>
        <v>-4.0224663438597723</v>
      </c>
      <c r="I235" s="32">
        <f t="shared" si="146"/>
        <v>-34.644999999999996</v>
      </c>
      <c r="J235" s="32">
        <f t="shared" si="173"/>
        <v>-34.725000000000001</v>
      </c>
      <c r="K235" s="32">
        <f t="shared" si="174"/>
        <v>-34.82833333333334</v>
      </c>
      <c r="L235" s="32">
        <f t="shared" si="175"/>
        <v>-8.00000000000054E-2</v>
      </c>
      <c r="M235" s="63">
        <f t="shared" si="176"/>
        <v>-0.18333333333334423</v>
      </c>
      <c r="N235" s="21"/>
      <c r="O235" s="29">
        <f t="shared" si="171"/>
        <v>-0.78083773620844277</v>
      </c>
      <c r="P235" s="29">
        <f t="shared" si="169"/>
        <v>-1.5699999999999999E-2</v>
      </c>
      <c r="Q235" s="29">
        <f t="shared" si="147"/>
        <v>0.99989057929515712</v>
      </c>
      <c r="R235" s="29">
        <f t="shared" si="172"/>
        <v>1.95E-2</v>
      </c>
      <c r="S235" s="44"/>
      <c r="T235" s="60"/>
      <c r="U235" s="37"/>
      <c r="V235" s="16"/>
      <c r="Y235" s="20"/>
      <c r="Z235" s="34"/>
      <c r="AA235" s="32"/>
      <c r="AB235" s="32"/>
      <c r="AC235" s="32"/>
      <c r="AD235" s="32"/>
      <c r="AE235" s="20"/>
      <c r="AF235" s="21"/>
      <c r="AG235" s="29"/>
      <c r="AH235" s="29"/>
      <c r="AI235" s="29"/>
      <c r="AJ235" s="29"/>
      <c r="AK235" s="29"/>
      <c r="AL235" s="16"/>
      <c r="AN235" s="42">
        <f t="shared" si="153"/>
        <v>-12.143012340738339</v>
      </c>
      <c r="AO235" s="20">
        <f t="shared" si="159"/>
        <v>-14.228941504814012</v>
      </c>
      <c r="AP235" s="20">
        <f t="shared" si="160"/>
        <v>-14.143012340738339</v>
      </c>
      <c r="AQ235" s="32">
        <f t="shared" si="165"/>
        <v>-38.307499999999997</v>
      </c>
      <c r="AR235" s="32">
        <f t="shared" si="178"/>
        <v>-37.668833333333332</v>
      </c>
      <c r="AS235" s="32">
        <f t="shared" si="184"/>
        <v>-37.655833333333334</v>
      </c>
      <c r="AT235" s="20">
        <f t="shared" si="180"/>
        <v>1.2999999999998124E-2</v>
      </c>
      <c r="AU235" s="64">
        <f t="shared" si="185"/>
        <v>0.65166666666666373</v>
      </c>
      <c r="AV235" s="21"/>
      <c r="AW235" s="29">
        <f t="shared" si="150"/>
        <v>0.97297717475219103</v>
      </c>
      <c r="AX235" s="68">
        <f t="shared" si="167"/>
        <v>0.1145</v>
      </c>
      <c r="AY235" s="29"/>
      <c r="AZ235" s="29"/>
      <c r="BA235" s="16"/>
      <c r="BC235" s="20"/>
      <c r="BD235" s="20"/>
      <c r="BE235" s="32"/>
      <c r="BF235" s="32"/>
      <c r="BG235" s="32"/>
      <c r="BH235" s="32"/>
      <c r="BI235" s="20"/>
      <c r="BJ235" s="21"/>
      <c r="BK235" s="29"/>
      <c r="BL235" s="29"/>
      <c r="BM235" s="29"/>
      <c r="BN235" s="29"/>
      <c r="BO235" s="16"/>
    </row>
    <row r="236" spans="1:67" ht="12.75">
      <c r="A236" s="5">
        <v>44583</v>
      </c>
      <c r="B236" s="8">
        <f t="shared" si="152"/>
        <v>-44.633000000000003</v>
      </c>
      <c r="C236" s="8">
        <f t="shared" si="154"/>
        <v>9.2999999999996419E-2</v>
      </c>
      <c r="D236" s="2">
        <v>-38.130000000000003</v>
      </c>
      <c r="G236" s="20">
        <f t="shared" si="155"/>
        <v>-4.0129186589624748</v>
      </c>
      <c r="H236" s="34">
        <f t="shared" si="156"/>
        <v>-4.0033709740651791</v>
      </c>
      <c r="I236" s="32">
        <f t="shared" si="146"/>
        <v>-34.92</v>
      </c>
      <c r="J236" s="32">
        <f t="shared" si="173"/>
        <v>-34.916666666666664</v>
      </c>
      <c r="K236" s="32">
        <f t="shared" si="174"/>
        <v>-34.885555555555555</v>
      </c>
      <c r="L236" s="32">
        <f t="shared" si="175"/>
        <v>3.3333333333374071E-3</v>
      </c>
      <c r="M236" s="63">
        <f t="shared" si="176"/>
        <v>3.4444444444446276E-2</v>
      </c>
      <c r="N236" s="21"/>
      <c r="O236" s="29">
        <f t="shared" si="171"/>
        <v>-0.15061654874447553</v>
      </c>
      <c r="P236" s="29">
        <f t="shared" si="169"/>
        <v>-1.5699999999999999E-2</v>
      </c>
      <c r="Q236" s="29">
        <f t="shared" si="147"/>
        <v>0.75645193902007224</v>
      </c>
      <c r="R236" s="29">
        <f t="shared" si="172"/>
        <v>1.95E-2</v>
      </c>
      <c r="S236" s="44"/>
      <c r="T236" s="60"/>
      <c r="U236" s="37"/>
      <c r="V236" s="16"/>
      <c r="Y236" s="20"/>
      <c r="Z236" s="34"/>
      <c r="AA236" s="32"/>
      <c r="AB236" s="32"/>
      <c r="AC236" s="32"/>
      <c r="AD236" s="32"/>
      <c r="AE236" s="20"/>
      <c r="AF236" s="21"/>
      <c r="AG236" s="29"/>
      <c r="AH236" s="29"/>
      <c r="AI236" s="29"/>
      <c r="AJ236" s="29"/>
      <c r="AK236" s="29"/>
      <c r="AL236" s="16"/>
      <c r="AN236" s="42">
        <f t="shared" si="153"/>
        <v>-11.971154012587</v>
      </c>
      <c r="AO236" s="20">
        <f t="shared" si="159"/>
        <v>-14.057083176662672</v>
      </c>
      <c r="AP236" s="20">
        <f t="shared" si="160"/>
        <v>-13.971154012587</v>
      </c>
      <c r="AQ236" s="32">
        <f t="shared" si="165"/>
        <v>-38.085000000000001</v>
      </c>
      <c r="AR236" s="32">
        <f t="shared" si="178"/>
        <v>-38.073333333333331</v>
      </c>
      <c r="AS236" s="32">
        <f t="shared" si="184"/>
        <v>-37.614722222222227</v>
      </c>
      <c r="AT236" s="20">
        <f t="shared" si="180"/>
        <v>0.45861111111110375</v>
      </c>
      <c r="AU236" s="64">
        <f t="shared" si="185"/>
        <v>0.47027777777777402</v>
      </c>
      <c r="AV236" s="21"/>
      <c r="AW236" s="29">
        <f t="shared" si="150"/>
        <v>0.89376426254121588</v>
      </c>
      <c r="AX236" s="68">
        <f t="shared" si="167"/>
        <v>0.1145</v>
      </c>
      <c r="AY236" s="29"/>
      <c r="AZ236" s="29"/>
      <c r="BA236" s="16"/>
      <c r="BC236" s="20"/>
      <c r="BD236" s="20"/>
      <c r="BE236" s="32"/>
      <c r="BF236" s="32"/>
      <c r="BG236" s="32"/>
      <c r="BH236" s="32"/>
      <c r="BI236" s="20"/>
      <c r="BJ236" s="21"/>
      <c r="BK236" s="29"/>
      <c r="BL236" s="29"/>
      <c r="BM236" s="29"/>
      <c r="BN236" s="29"/>
      <c r="BO236" s="16"/>
    </row>
    <row r="237" spans="1:67" ht="12.75">
      <c r="A237" s="5">
        <v>44492</v>
      </c>
      <c r="B237" s="8">
        <f t="shared" si="152"/>
        <v>-44.542000000000002</v>
      </c>
      <c r="C237" s="8">
        <f t="shared" si="154"/>
        <v>9.100000000000108E-2</v>
      </c>
      <c r="D237" s="2">
        <v>-38.200000000000003</v>
      </c>
      <c r="G237" s="20">
        <f t="shared" si="155"/>
        <v>-3.9938232891678815</v>
      </c>
      <c r="H237" s="34">
        <f t="shared" si="156"/>
        <v>-3.9842756042705858</v>
      </c>
      <c r="I237" s="32">
        <f t="shared" si="146"/>
        <v>-35.185000000000002</v>
      </c>
      <c r="J237" s="32">
        <f t="shared" si="173"/>
        <v>-35.031666666666666</v>
      </c>
      <c r="K237" s="32">
        <f t="shared" si="174"/>
        <v>-34.848888888888894</v>
      </c>
      <c r="L237" s="32">
        <f t="shared" si="175"/>
        <v>0.15333333333333599</v>
      </c>
      <c r="M237" s="63">
        <f t="shared" si="176"/>
        <v>0.33611111111110858</v>
      </c>
      <c r="N237" s="21"/>
      <c r="O237" s="29">
        <f t="shared" si="171"/>
        <v>0.93145428495292137</v>
      </c>
      <c r="P237" s="29">
        <f t="shared" si="169"/>
        <v>-1.5699999999999999E-2</v>
      </c>
      <c r="Q237" s="29">
        <f t="shared" si="147"/>
        <v>0.15906102945066264</v>
      </c>
      <c r="R237" s="29">
        <f t="shared" si="172"/>
        <v>1.95E-2</v>
      </c>
      <c r="S237" s="44"/>
      <c r="T237" s="60"/>
      <c r="U237" s="37"/>
      <c r="V237" s="16"/>
      <c r="Y237" s="20"/>
      <c r="Z237" s="34"/>
      <c r="AA237" s="32"/>
      <c r="AB237" s="32"/>
      <c r="AC237" s="32"/>
      <c r="AD237" s="32"/>
      <c r="AE237" s="20"/>
      <c r="AF237" s="21"/>
      <c r="AG237" s="29"/>
      <c r="AH237" s="29"/>
      <c r="AI237" s="29"/>
      <c r="AJ237" s="29"/>
      <c r="AK237" s="29"/>
      <c r="AL237" s="16"/>
      <c r="AN237" s="42">
        <f t="shared" si="153"/>
        <v>-11.799295684435661</v>
      </c>
      <c r="AO237" s="20">
        <f t="shared" si="159"/>
        <v>-13.885224848511333</v>
      </c>
      <c r="AP237" s="20">
        <f t="shared" si="160"/>
        <v>-13.799295684435661</v>
      </c>
      <c r="AQ237" s="32">
        <f t="shared" si="165"/>
        <v>-37.827500000000001</v>
      </c>
      <c r="AR237" s="32">
        <f t="shared" si="178"/>
        <v>-37.915833333333332</v>
      </c>
      <c r="AS237" s="32">
        <f t="shared" si="184"/>
        <v>-37.861166666666662</v>
      </c>
      <c r="AT237" s="20">
        <f t="shared" si="180"/>
        <v>5.4666666666669528E-2</v>
      </c>
      <c r="AU237" s="64">
        <f t="shared" si="185"/>
        <v>-3.3666666666661627E-2</v>
      </c>
      <c r="AV237" s="21"/>
      <c r="AW237" s="29">
        <f t="shared" si="150"/>
        <v>0.39634911880386309</v>
      </c>
      <c r="AX237" s="68">
        <f t="shared" si="167"/>
        <v>0.1145</v>
      </c>
      <c r="AY237" s="29"/>
      <c r="AZ237" s="29"/>
      <c r="BA237" s="16"/>
      <c r="BC237" s="20"/>
      <c r="BD237" s="20"/>
      <c r="BE237" s="32"/>
      <c r="BF237" s="32"/>
      <c r="BG237" s="32"/>
      <c r="BH237" s="32"/>
      <c r="BI237" s="20"/>
      <c r="BJ237" s="21"/>
      <c r="BK237" s="29"/>
      <c r="BL237" s="29"/>
      <c r="BM237" s="29"/>
      <c r="BN237" s="29"/>
      <c r="BO237" s="16"/>
    </row>
    <row r="238" spans="1:67" ht="12.75">
      <c r="A238" s="5">
        <v>44393</v>
      </c>
      <c r="B238" s="8">
        <f t="shared" si="152"/>
        <v>-44.442999999999998</v>
      </c>
      <c r="C238" s="8">
        <f t="shared" si="154"/>
        <v>9.9000000000003752E-2</v>
      </c>
      <c r="D238" s="2">
        <v>-37.96</v>
      </c>
      <c r="G238" s="20">
        <f t="shared" si="155"/>
        <v>-3.9747279193732883</v>
      </c>
      <c r="H238" s="34">
        <f t="shared" si="156"/>
        <v>-3.9651802344759925</v>
      </c>
      <c r="I238" s="32">
        <f t="shared" si="146"/>
        <v>-34.99</v>
      </c>
      <c r="J238" s="32">
        <f t="shared" si="173"/>
        <v>-34.955000000000005</v>
      </c>
      <c r="K238" s="32">
        <f t="shared" si="174"/>
        <v>-34.906111111111123</v>
      </c>
      <c r="L238" s="32">
        <f t="shared" si="175"/>
        <v>3.4999999999996589E-2</v>
      </c>
      <c r="M238" s="63">
        <f t="shared" si="176"/>
        <v>8.388888888887891E-2</v>
      </c>
      <c r="N238" s="21"/>
      <c r="O238" s="29">
        <f t="shared" si="171"/>
        <v>-0.78083773620846475</v>
      </c>
      <c r="P238" s="29">
        <f t="shared" si="169"/>
        <v>-1.5699999999999999E-2</v>
      </c>
      <c r="Q238" s="29">
        <f t="shared" si="147"/>
        <v>-0.51275630356514068</v>
      </c>
      <c r="R238" s="29">
        <f t="shared" si="172"/>
        <v>1.95E-2</v>
      </c>
      <c r="S238" s="44"/>
      <c r="T238" s="60"/>
      <c r="U238" s="37"/>
      <c r="V238" s="16"/>
      <c r="Y238" s="20"/>
      <c r="Z238" s="34"/>
      <c r="AA238" s="32"/>
      <c r="AB238" s="32"/>
      <c r="AC238" s="32"/>
      <c r="AD238" s="32"/>
      <c r="AE238" s="20"/>
      <c r="AF238" s="21"/>
      <c r="AG238" s="29"/>
      <c r="AH238" s="29"/>
      <c r="AI238" s="29"/>
      <c r="AJ238" s="29"/>
      <c r="AK238" s="29"/>
      <c r="AL238" s="16"/>
      <c r="AN238" s="42">
        <f t="shared" si="153"/>
        <v>-11.627437356284322</v>
      </c>
      <c r="AO238" s="20">
        <f t="shared" si="159"/>
        <v>-13.713366520359994</v>
      </c>
      <c r="AP238" s="20">
        <f t="shared" si="160"/>
        <v>-13.627437356284322</v>
      </c>
      <c r="AQ238" s="32">
        <f t="shared" si="165"/>
        <v>-37.834999999999994</v>
      </c>
      <c r="AR238" s="32">
        <f t="shared" si="178"/>
        <v>-37.843333333333334</v>
      </c>
      <c r="AS238" s="32">
        <f t="shared" si="184"/>
        <v>-38.235166666666665</v>
      </c>
      <c r="AT238" s="20">
        <f t="shared" si="180"/>
        <v>-0.39183333333333081</v>
      </c>
      <c r="AU238" s="64">
        <f t="shared" si="185"/>
        <v>-0.40016666666667078</v>
      </c>
      <c r="AV238" s="21"/>
      <c r="AW238" s="29">
        <f t="shared" si="150"/>
        <v>-0.28652218255159961</v>
      </c>
      <c r="AX238" s="68">
        <f t="shared" si="167"/>
        <v>0.1145</v>
      </c>
      <c r="AY238" s="29"/>
      <c r="AZ238" s="29"/>
      <c r="BA238" s="16"/>
      <c r="BC238" s="20"/>
      <c r="BD238" s="20"/>
      <c r="BE238" s="32"/>
      <c r="BF238" s="32"/>
      <c r="BG238" s="32"/>
      <c r="BH238" s="32"/>
      <c r="BI238" s="20"/>
      <c r="BJ238" s="21"/>
      <c r="BK238" s="29"/>
      <c r="BL238" s="29"/>
      <c r="BM238" s="29"/>
      <c r="BN238" s="29"/>
      <c r="BO238" s="16"/>
    </row>
    <row r="239" spans="1:67" ht="12.75">
      <c r="A239" s="5">
        <v>44299</v>
      </c>
      <c r="B239" s="8">
        <f t="shared" si="152"/>
        <v>-44.348999999999997</v>
      </c>
      <c r="C239" s="8">
        <f t="shared" si="154"/>
        <v>9.4000000000001194E-2</v>
      </c>
      <c r="D239" s="2">
        <v>-38.159999999999997</v>
      </c>
      <c r="G239" s="20">
        <f t="shared" si="155"/>
        <v>-3.955632549578695</v>
      </c>
      <c r="H239" s="34">
        <f t="shared" si="156"/>
        <v>-3.9460848646813993</v>
      </c>
      <c r="I239" s="32">
        <f t="shared" si="146"/>
        <v>-34.69</v>
      </c>
      <c r="J239" s="32">
        <f t="shared" si="173"/>
        <v>-35.013333333333335</v>
      </c>
      <c r="K239" s="32">
        <f t="shared" si="174"/>
        <v>-34.973888888888887</v>
      </c>
      <c r="L239" s="32">
        <f t="shared" si="175"/>
        <v>-0.32333333333333769</v>
      </c>
      <c r="M239" s="63">
        <f t="shared" si="176"/>
        <v>-0.28388888888888886</v>
      </c>
      <c r="N239" s="21"/>
      <c r="O239" s="29">
        <f t="shared" si="171"/>
        <v>-0.15061654874449684</v>
      </c>
      <c r="P239" s="29">
        <f t="shared" si="169"/>
        <v>-1.5699999999999999E-2</v>
      </c>
      <c r="Q239" s="29">
        <f t="shared" si="147"/>
        <v>-0.94464926349128964</v>
      </c>
      <c r="R239" s="29">
        <f t="shared" si="172"/>
        <v>1.95E-2</v>
      </c>
      <c r="S239" s="44"/>
      <c r="T239" s="60"/>
      <c r="U239" s="37"/>
      <c r="V239" s="16"/>
      <c r="Y239" s="20"/>
      <c r="Z239" s="34"/>
      <c r="AA239" s="32"/>
      <c r="AB239" s="32"/>
      <c r="AC239" s="32"/>
      <c r="AD239" s="32"/>
      <c r="AE239" s="20"/>
      <c r="AF239" s="21"/>
      <c r="AG239" s="29"/>
      <c r="AH239" s="29"/>
      <c r="AI239" s="29"/>
      <c r="AJ239" s="29"/>
      <c r="AK239" s="29"/>
      <c r="AL239" s="16"/>
      <c r="AN239" s="42">
        <f t="shared" si="153"/>
        <v>-11.455579028132982</v>
      </c>
      <c r="AO239" s="20">
        <f t="shared" si="159"/>
        <v>-13.541508192208655</v>
      </c>
      <c r="AP239" s="20">
        <f t="shared" si="160"/>
        <v>-13.455579028132982</v>
      </c>
      <c r="AQ239" s="32">
        <f t="shared" si="165"/>
        <v>-37.8675</v>
      </c>
      <c r="AR239" s="32">
        <f t="shared" si="178"/>
        <v>-38.267499999999991</v>
      </c>
      <c r="AS239" s="32">
        <f t="shared" si="184"/>
        <v>-38.69083333333333</v>
      </c>
      <c r="AT239" s="20">
        <f t="shared" si="180"/>
        <v>-0.42333333333333911</v>
      </c>
      <c r="AU239" s="64">
        <f t="shared" si="185"/>
        <v>-0.82333333333333059</v>
      </c>
      <c r="AV239" s="21"/>
      <c r="AW239" s="29">
        <f t="shared" si="150"/>
        <v>-0.83532657035182245</v>
      </c>
      <c r="AX239" s="68">
        <f t="shared" si="167"/>
        <v>0.1145</v>
      </c>
      <c r="AY239" s="29"/>
      <c r="AZ239" s="29"/>
      <c r="BA239" s="16"/>
      <c r="BC239" s="20"/>
      <c r="BD239" s="20"/>
      <c r="BE239" s="32"/>
      <c r="BF239" s="32"/>
      <c r="BG239" s="32"/>
      <c r="BH239" s="32"/>
      <c r="BI239" s="20"/>
      <c r="BJ239" s="21"/>
      <c r="BK239" s="29"/>
      <c r="BL239" s="29"/>
      <c r="BM239" s="29"/>
      <c r="BN239" s="29"/>
      <c r="BO239" s="16"/>
    </row>
    <row r="240" spans="1:67" ht="12.75">
      <c r="A240" s="5">
        <v>44210</v>
      </c>
      <c r="B240" s="8">
        <f t="shared" si="152"/>
        <v>-44.26</v>
      </c>
      <c r="C240" s="8">
        <f t="shared" si="154"/>
        <v>8.8999999999998636E-2</v>
      </c>
      <c r="D240" s="2">
        <v>-38.799999999999997</v>
      </c>
      <c r="G240" s="20">
        <f t="shared" si="155"/>
        <v>-3.9365371797841018</v>
      </c>
      <c r="H240" s="34">
        <f t="shared" si="156"/>
        <v>-3.926989494886806</v>
      </c>
      <c r="I240" s="32">
        <f t="shared" si="146"/>
        <v>-35.36</v>
      </c>
      <c r="J240" s="32">
        <f t="shared" si="173"/>
        <v>-34.966666666666669</v>
      </c>
      <c r="K240" s="32">
        <f t="shared" si="174"/>
        <v>-35.012222222222221</v>
      </c>
      <c r="L240" s="32">
        <f t="shared" si="175"/>
        <v>0.39333333333333087</v>
      </c>
      <c r="M240" s="63">
        <f t="shared" si="176"/>
        <v>0.34777777777777885</v>
      </c>
      <c r="N240" s="21"/>
      <c r="O240" s="29">
        <f t="shared" si="171"/>
        <v>0.93145428495292915</v>
      </c>
      <c r="P240" s="29">
        <f t="shared" si="169"/>
        <v>-1.5699999999999999E-2</v>
      </c>
      <c r="Q240" s="29">
        <f t="shared" si="147"/>
        <v>-0.93453033442271838</v>
      </c>
      <c r="R240" s="29">
        <f t="shared" si="172"/>
        <v>1.95E-2</v>
      </c>
      <c r="S240" s="44"/>
      <c r="T240" s="60"/>
      <c r="U240" s="37"/>
      <c r="V240" s="16"/>
      <c r="Y240" s="20"/>
      <c r="Z240" s="34"/>
      <c r="AA240" s="32"/>
      <c r="AB240" s="32"/>
      <c r="AC240" s="32"/>
      <c r="AD240" s="32"/>
      <c r="AE240" s="20"/>
      <c r="AF240" s="21"/>
      <c r="AG240" s="29"/>
      <c r="AH240" s="29"/>
      <c r="AI240" s="29"/>
      <c r="AJ240" s="29"/>
      <c r="AK240" s="29"/>
      <c r="AL240" s="16"/>
      <c r="AN240" s="42">
        <f t="shared" si="153"/>
        <v>-11.283720699981643</v>
      </c>
      <c r="AO240" s="20">
        <f t="shared" si="159"/>
        <v>-13.369649864057315</v>
      </c>
      <c r="AP240" s="20">
        <f t="shared" si="160"/>
        <v>-13.283720699981643</v>
      </c>
      <c r="AQ240" s="32">
        <f t="shared" si="165"/>
        <v>-39.1</v>
      </c>
      <c r="AR240" s="32">
        <f t="shared" si="178"/>
        <v>-38.765833333333333</v>
      </c>
      <c r="AS240" s="32">
        <f t="shared" si="184"/>
        <v>-39.017777777777773</v>
      </c>
      <c r="AT240" s="20">
        <f t="shared" si="180"/>
        <v>-0.25194444444444031</v>
      </c>
      <c r="AU240" s="64">
        <f t="shared" si="185"/>
        <v>8.222222222222797E-2</v>
      </c>
      <c r="AV240" s="21"/>
      <c r="AW240" s="29">
        <f t="shared" si="150"/>
        <v>-0.9932723722636897</v>
      </c>
      <c r="AX240" s="68">
        <f t="shared" si="167"/>
        <v>0.1145</v>
      </c>
      <c r="AY240" s="29"/>
      <c r="AZ240" s="29"/>
      <c r="BA240" s="16"/>
      <c r="BC240" s="20"/>
      <c r="BD240" s="20"/>
      <c r="BE240" s="32"/>
      <c r="BF240" s="32"/>
      <c r="BG240" s="32"/>
      <c r="BH240" s="32"/>
      <c r="BI240" s="20"/>
      <c r="BJ240" s="21"/>
      <c r="BK240" s="29"/>
      <c r="BL240" s="29"/>
      <c r="BM240" s="29"/>
      <c r="BN240" s="29"/>
      <c r="BO240" s="16"/>
    </row>
    <row r="241" spans="1:67" ht="12.75">
      <c r="A241" s="5">
        <v>44111</v>
      </c>
      <c r="B241" s="8">
        <f t="shared" si="152"/>
        <v>-44.161000000000001</v>
      </c>
      <c r="C241" s="8">
        <f t="shared" si="154"/>
        <v>9.8999999999996646E-2</v>
      </c>
      <c r="D241" s="2">
        <v>-38.880000000000003</v>
      </c>
      <c r="G241" s="20">
        <f t="shared" si="155"/>
        <v>-3.9174418099895085</v>
      </c>
      <c r="H241" s="34">
        <f t="shared" si="156"/>
        <v>-3.9078941250922128</v>
      </c>
      <c r="I241" s="32">
        <f t="shared" si="146"/>
        <v>-34.85</v>
      </c>
      <c r="J241" s="32">
        <f t="shared" si="173"/>
        <v>-35.038333333333334</v>
      </c>
      <c r="K241" s="32">
        <f t="shared" si="174"/>
        <v>-34.955555555555556</v>
      </c>
      <c r="L241" s="32">
        <f t="shared" si="175"/>
        <v>-0.18833333333333258</v>
      </c>
      <c r="M241" s="63">
        <f t="shared" si="176"/>
        <v>-0.10555555555555429</v>
      </c>
      <c r="N241" s="21"/>
      <c r="O241" s="29">
        <f t="shared" si="171"/>
        <v>-0.78083773620845132</v>
      </c>
      <c r="P241" s="29">
        <f t="shared" si="169"/>
        <v>-1.5699999999999999E-2</v>
      </c>
      <c r="Q241" s="29">
        <f t="shared" si="147"/>
        <v>-0.48713427573000639</v>
      </c>
      <c r="R241" s="29">
        <f t="shared" si="172"/>
        <v>1.95E-2</v>
      </c>
      <c r="S241" s="44"/>
      <c r="T241" s="60"/>
      <c r="U241" s="37"/>
      <c r="V241" s="16"/>
      <c r="Y241" s="20"/>
      <c r="Z241" s="34"/>
      <c r="AA241" s="32"/>
      <c r="AB241" s="32"/>
      <c r="AC241" s="32"/>
      <c r="AD241" s="32"/>
      <c r="AE241" s="20"/>
      <c r="AF241" s="21"/>
      <c r="AG241" s="29"/>
      <c r="AH241" s="29"/>
      <c r="AI241" s="29"/>
      <c r="AJ241" s="29"/>
      <c r="AK241" s="29"/>
      <c r="AL241" s="16"/>
      <c r="AN241" s="42">
        <f t="shared" si="153"/>
        <v>-11.111862371830304</v>
      </c>
      <c r="AO241" s="20">
        <f t="shared" si="159"/>
        <v>-13.197791535905976</v>
      </c>
      <c r="AP241" s="20">
        <f t="shared" si="160"/>
        <v>-13.111862371830304</v>
      </c>
      <c r="AQ241" s="32">
        <f t="shared" si="165"/>
        <v>-39.33</v>
      </c>
      <c r="AR241" s="32">
        <f t="shared" si="178"/>
        <v>-39.193333333333335</v>
      </c>
      <c r="AS241" s="32">
        <f t="shared" si="184"/>
        <v>-39.312777777777775</v>
      </c>
      <c r="AT241" s="20">
        <f t="shared" si="180"/>
        <v>-0.11944444444444002</v>
      </c>
      <c r="AU241" s="64">
        <f t="shared" si="185"/>
        <v>1.7222222222223138E-2</v>
      </c>
      <c r="AV241" s="21"/>
      <c r="AW241" s="29">
        <f t="shared" si="150"/>
        <v>-0.68645499220058226</v>
      </c>
      <c r="AX241" s="68">
        <f t="shared" si="167"/>
        <v>0.1145</v>
      </c>
      <c r="AY241" s="29"/>
      <c r="AZ241" s="29"/>
      <c r="BA241" s="16"/>
      <c r="BC241" s="20"/>
      <c r="BD241" s="20"/>
      <c r="BE241" s="32"/>
      <c r="BF241" s="32"/>
      <c r="BG241" s="32"/>
      <c r="BH241" s="32"/>
      <c r="BI241" s="20"/>
      <c r="BJ241" s="21"/>
      <c r="BK241" s="29"/>
      <c r="BL241" s="29"/>
      <c r="BM241" s="29"/>
      <c r="BN241" s="29"/>
      <c r="BO241" s="16"/>
    </row>
    <row r="242" spans="1:67" ht="12.75">
      <c r="A242" s="5">
        <v>44003</v>
      </c>
      <c r="B242" s="8">
        <f t="shared" si="152"/>
        <v>-44.052999999999997</v>
      </c>
      <c r="C242" s="8">
        <f t="shared" si="154"/>
        <v>0.10800000000000409</v>
      </c>
      <c r="D242" s="2">
        <v>-39.549999999999997</v>
      </c>
      <c r="G242" s="20">
        <f t="shared" si="155"/>
        <v>-3.8983464401949153</v>
      </c>
      <c r="H242" s="34">
        <f t="shared" si="156"/>
        <v>-3.8887987552976195</v>
      </c>
      <c r="I242" s="32">
        <f t="shared" si="146"/>
        <v>-34.905000000000001</v>
      </c>
      <c r="J242" s="32">
        <f t="shared" si="173"/>
        <v>-34.991666666666667</v>
      </c>
      <c r="K242" s="32">
        <f t="shared" si="174"/>
        <v>-34.895555555555546</v>
      </c>
      <c r="L242" s="32">
        <f t="shared" si="175"/>
        <v>-8.6666666666666003E-2</v>
      </c>
      <c r="M242" s="63">
        <f t="shared" si="176"/>
        <v>9.4444444444548026E-3</v>
      </c>
      <c r="N242" s="21"/>
      <c r="O242" s="29">
        <f t="shared" si="171"/>
        <v>-0.15061654874446198</v>
      </c>
      <c r="P242" s="29">
        <f t="shared" si="169"/>
        <v>-1.5699999999999999E-2</v>
      </c>
      <c r="Q242" s="29">
        <f t="shared" si="147"/>
        <v>0.18819732447119009</v>
      </c>
      <c r="R242" s="29">
        <f t="shared" si="172"/>
        <v>1.95E-2</v>
      </c>
      <c r="S242" s="44"/>
      <c r="T242" s="60"/>
      <c r="U242" s="37"/>
      <c r="V242" s="16"/>
      <c r="Y242" s="20"/>
      <c r="Z242" s="34"/>
      <c r="AA242" s="32"/>
      <c r="AB242" s="32"/>
      <c r="AC242" s="32"/>
      <c r="AD242" s="32"/>
      <c r="AE242" s="20"/>
      <c r="AF242" s="21"/>
      <c r="AG242" s="29"/>
      <c r="AH242" s="29"/>
      <c r="AI242" s="29"/>
      <c r="AJ242" s="29"/>
      <c r="AK242" s="29"/>
      <c r="AL242" s="16"/>
      <c r="AN242" s="42">
        <f t="shared" si="153"/>
        <v>-10.940004043678965</v>
      </c>
      <c r="AO242" s="20">
        <f t="shared" si="159"/>
        <v>-13.025933207754637</v>
      </c>
      <c r="AP242" s="20">
        <f t="shared" si="160"/>
        <v>-12.940004043678965</v>
      </c>
      <c r="AQ242" s="32">
        <f t="shared" si="165"/>
        <v>-39.15</v>
      </c>
      <c r="AR242" s="32">
        <f t="shared" si="178"/>
        <v>-39.731666666666662</v>
      </c>
      <c r="AS242" s="32">
        <f t="shared" si="184"/>
        <v>-39.60490740740741</v>
      </c>
      <c r="AT242" s="20">
        <f t="shared" si="180"/>
        <v>0.12675925925925213</v>
      </c>
      <c r="AU242" s="64">
        <f t="shared" si="185"/>
        <v>-0.45490740740741131</v>
      </c>
      <c r="AV242" s="21"/>
      <c r="AW242" s="29">
        <f t="shared" si="150"/>
        <v>-5.8437692189386797E-2</v>
      </c>
      <c r="AX242" s="68">
        <f t="shared" si="167"/>
        <v>0.1145</v>
      </c>
      <c r="AY242" s="29"/>
      <c r="AZ242" s="29"/>
      <c r="BA242" s="16"/>
      <c r="BC242" s="20"/>
      <c r="BD242" s="20"/>
      <c r="BE242" s="32"/>
      <c r="BF242" s="32"/>
      <c r="BG242" s="32"/>
      <c r="BH242" s="32"/>
      <c r="BI242" s="20"/>
      <c r="BJ242" s="21"/>
      <c r="BK242" s="29"/>
      <c r="BL242" s="29"/>
      <c r="BM242" s="29"/>
      <c r="BN242" s="29"/>
      <c r="BO242" s="16"/>
    </row>
    <row r="243" spans="1:67" ht="12.75">
      <c r="A243" s="5">
        <v>43887</v>
      </c>
      <c r="B243" s="8">
        <f t="shared" si="152"/>
        <v>-43.936999999999998</v>
      </c>
      <c r="C243" s="8">
        <f t="shared" si="154"/>
        <v>0.11599999999999966</v>
      </c>
      <c r="D243" s="2">
        <v>-39.1</v>
      </c>
      <c r="G243" s="20">
        <f t="shared" si="155"/>
        <v>-3.879251070400322</v>
      </c>
      <c r="H243" s="34">
        <f t="shared" si="156"/>
        <v>-3.8697033855030263</v>
      </c>
      <c r="I243" s="32">
        <f t="shared" si="146"/>
        <v>-35.22</v>
      </c>
      <c r="J243" s="32">
        <f t="shared" si="173"/>
        <v>-35.038333333333334</v>
      </c>
      <c r="K243" s="32">
        <f t="shared" si="174"/>
        <v>-34.882777777777775</v>
      </c>
      <c r="L243" s="32">
        <f t="shared" si="175"/>
        <v>0.18166666666666487</v>
      </c>
      <c r="M243" s="63">
        <f t="shared" si="176"/>
        <v>0.33722222222222342</v>
      </c>
      <c r="N243" s="21"/>
      <c r="O243" s="29">
        <f t="shared" si="171"/>
        <v>0.93145428495291638</v>
      </c>
      <c r="P243" s="29">
        <f t="shared" si="169"/>
        <v>-1.5699999999999999E-2</v>
      </c>
      <c r="Q243" s="29">
        <f t="shared" si="147"/>
        <v>0.77546930497205679</v>
      </c>
      <c r="R243" s="29">
        <f t="shared" si="172"/>
        <v>1.95E-2</v>
      </c>
      <c r="S243" s="44"/>
      <c r="T243" s="60"/>
      <c r="U243" s="37"/>
      <c r="V243" s="16"/>
      <c r="Y243" s="20"/>
      <c r="Z243" s="34"/>
      <c r="AA243" s="32"/>
      <c r="AB243" s="32"/>
      <c r="AC243" s="32"/>
      <c r="AD243" s="32"/>
      <c r="AE243" s="20"/>
      <c r="AF243" s="21"/>
      <c r="AG243" s="29"/>
      <c r="AH243" s="29"/>
      <c r="AI243" s="29"/>
      <c r="AJ243" s="29"/>
      <c r="AK243" s="29"/>
      <c r="AL243" s="16"/>
      <c r="AN243" s="42">
        <f t="shared" si="153"/>
        <v>-10.768145715527625</v>
      </c>
      <c r="AO243" s="20">
        <f t="shared" si="159"/>
        <v>-12.854074879603298</v>
      </c>
      <c r="AP243" s="20">
        <f t="shared" si="160"/>
        <v>-12.768145715527625</v>
      </c>
      <c r="AQ243" s="32">
        <f t="shared" si="165"/>
        <v>-40.715000000000003</v>
      </c>
      <c r="AR243" s="32">
        <f t="shared" si="178"/>
        <v>-40.37166666666667</v>
      </c>
      <c r="AS243" s="32">
        <f t="shared" si="184"/>
        <v>-39.829351851851847</v>
      </c>
      <c r="AT243" s="20">
        <f t="shared" si="180"/>
        <v>0.54231481481482291</v>
      </c>
      <c r="AU243" s="64">
        <f t="shared" si="185"/>
        <v>0.88564814814815662</v>
      </c>
      <c r="AV243" s="21"/>
      <c r="AW243" s="29">
        <f t="shared" si="150"/>
        <v>0.59692325345983377</v>
      </c>
      <c r="AX243" s="68">
        <f t="shared" si="167"/>
        <v>0.1145</v>
      </c>
      <c r="AY243" s="29"/>
      <c r="AZ243" s="29"/>
      <c r="BA243" s="16"/>
      <c r="BC243" s="20"/>
      <c r="BD243" s="20"/>
      <c r="BE243" s="32"/>
      <c r="BF243" s="32"/>
      <c r="BG243" s="32"/>
      <c r="BH243" s="32"/>
      <c r="BI243" s="20"/>
      <c r="BJ243" s="21"/>
      <c r="BK243" s="29"/>
      <c r="BL243" s="29"/>
      <c r="BM243" s="29"/>
      <c r="BN243" s="29"/>
      <c r="BO243" s="16"/>
    </row>
    <row r="244" spans="1:67" ht="12.75">
      <c r="A244" s="5">
        <v>43770</v>
      </c>
      <c r="B244" s="8">
        <f t="shared" si="152"/>
        <v>-43.82</v>
      </c>
      <c r="C244" s="8">
        <f t="shared" si="154"/>
        <v>0.11699999999999733</v>
      </c>
      <c r="D244" s="2">
        <v>-39.64</v>
      </c>
      <c r="G244" s="20">
        <f t="shared" si="155"/>
        <v>-3.8601557006057288</v>
      </c>
      <c r="H244" s="34">
        <f t="shared" si="156"/>
        <v>-3.850608015708433</v>
      </c>
      <c r="I244" s="32">
        <f t="shared" si="146"/>
        <v>-34.989999999999995</v>
      </c>
      <c r="J244" s="32">
        <f t="shared" si="173"/>
        <v>-34.873333333333328</v>
      </c>
      <c r="K244" s="32">
        <f t="shared" si="174"/>
        <v>-34.907222222222217</v>
      </c>
      <c r="L244" s="32">
        <f t="shared" si="175"/>
        <v>0.11666666666666714</v>
      </c>
      <c r="M244" s="63">
        <f t="shared" si="176"/>
        <v>8.2777777777778283E-2</v>
      </c>
      <c r="N244" s="21"/>
      <c r="O244" s="29">
        <f t="shared" si="171"/>
        <v>-0.78083773620843788</v>
      </c>
      <c r="P244" s="29">
        <f t="shared" si="169"/>
        <v>-1.5699999999999999E-2</v>
      </c>
      <c r="Q244" s="29">
        <f t="shared" si="147"/>
        <v>0.99989057929515701</v>
      </c>
      <c r="R244" s="29">
        <f t="shared" si="172"/>
        <v>1.95E-2</v>
      </c>
      <c r="S244" s="44"/>
      <c r="T244" s="60"/>
      <c r="U244" s="37"/>
      <c r="V244" s="16"/>
      <c r="Y244" s="20"/>
      <c r="Z244" s="34"/>
      <c r="AA244" s="32"/>
      <c r="AB244" s="32"/>
      <c r="AC244" s="32"/>
      <c r="AD244" s="32"/>
      <c r="AE244" s="20"/>
      <c r="AF244" s="21"/>
      <c r="AG244" s="29"/>
      <c r="AH244" s="29"/>
      <c r="AI244" s="29"/>
      <c r="AJ244" s="29"/>
      <c r="AK244" s="29"/>
      <c r="AL244" s="16"/>
      <c r="AN244" s="42">
        <f t="shared" si="153"/>
        <v>-10.596287387376286</v>
      </c>
      <c r="AO244" s="20">
        <f t="shared" si="159"/>
        <v>-12.682216551451958</v>
      </c>
      <c r="AP244" s="20">
        <f t="shared" si="160"/>
        <v>-12.596287387376286</v>
      </c>
      <c r="AQ244" s="32">
        <f t="shared" si="165"/>
        <v>-41.25</v>
      </c>
      <c r="AR244" s="32">
        <f t="shared" si="178"/>
        <v>-40.901666666666671</v>
      </c>
      <c r="AS244" s="32">
        <f t="shared" si="184"/>
        <v>-40.126666666666672</v>
      </c>
      <c r="AT244" s="20">
        <f t="shared" si="180"/>
        <v>0.77499999999999858</v>
      </c>
      <c r="AU244" s="64">
        <f t="shared" si="185"/>
        <v>1.1233333333333277</v>
      </c>
      <c r="AV244" s="21"/>
      <c r="AW244" s="29">
        <f t="shared" si="150"/>
        <v>0.97297717475219259</v>
      </c>
      <c r="AX244" s="68">
        <f t="shared" si="167"/>
        <v>0.1145</v>
      </c>
      <c r="AY244" s="29"/>
      <c r="AZ244" s="29"/>
      <c r="BA244" s="16"/>
      <c r="BC244" s="20"/>
      <c r="BD244" s="20"/>
      <c r="BE244" s="32"/>
      <c r="BF244" s="32"/>
      <c r="BG244" s="32"/>
      <c r="BH244" s="32"/>
      <c r="BI244" s="20"/>
      <c r="BJ244" s="21"/>
      <c r="BK244" s="29"/>
      <c r="BL244" s="29"/>
      <c r="BM244" s="29"/>
      <c r="BN244" s="29"/>
      <c r="BO244" s="16"/>
    </row>
    <row r="245" spans="1:67" ht="12.75">
      <c r="A245" s="5">
        <v>43649</v>
      </c>
      <c r="B245" s="8">
        <f t="shared" si="152"/>
        <v>-43.698999999999998</v>
      </c>
      <c r="C245" s="8">
        <f t="shared" si="154"/>
        <v>0.12100000000000222</v>
      </c>
      <c r="D245" s="2">
        <v>-39.94</v>
      </c>
      <c r="G245" s="20">
        <f t="shared" si="155"/>
        <v>-3.8410603308111355</v>
      </c>
      <c r="H245" s="34">
        <f t="shared" si="156"/>
        <v>-3.8315126459138398</v>
      </c>
      <c r="I245" s="32">
        <f t="shared" si="146"/>
        <v>-34.409999999999997</v>
      </c>
      <c r="J245" s="32">
        <f t="shared" si="173"/>
        <v>-34.681666666666665</v>
      </c>
      <c r="K245" s="32">
        <f t="shared" si="174"/>
        <v>-34.853333333333325</v>
      </c>
      <c r="L245" s="32">
        <f t="shared" si="175"/>
        <v>-0.27166666666666828</v>
      </c>
      <c r="M245" s="63">
        <f t="shared" si="176"/>
        <v>-0.44333333333332803</v>
      </c>
      <c r="N245" s="21"/>
      <c r="O245" s="29">
        <f t="shared" si="171"/>
        <v>-0.15061654874442709</v>
      </c>
      <c r="P245" s="29">
        <f t="shared" si="169"/>
        <v>-1.5699999999999999E-2</v>
      </c>
      <c r="Q245" s="29">
        <f t="shared" si="147"/>
        <v>0.7564519390200678</v>
      </c>
      <c r="R245" s="29">
        <f t="shared" si="172"/>
        <v>1.95E-2</v>
      </c>
      <c r="S245" s="44"/>
      <c r="T245" s="60"/>
      <c r="U245" s="37"/>
      <c r="V245" s="16"/>
      <c r="Y245" s="20"/>
      <c r="Z245" s="34"/>
      <c r="AA245" s="32"/>
      <c r="AB245" s="32"/>
      <c r="AC245" s="32"/>
      <c r="AD245" s="32"/>
      <c r="AE245" s="20"/>
      <c r="AF245" s="21"/>
      <c r="AG245" s="29"/>
      <c r="AH245" s="29"/>
      <c r="AI245" s="29"/>
      <c r="AJ245" s="29"/>
      <c r="AK245" s="29"/>
      <c r="AL245" s="16"/>
      <c r="AN245" s="42">
        <f t="shared" si="153"/>
        <v>-10.424429059224947</v>
      </c>
      <c r="AO245" s="20">
        <f t="shared" si="159"/>
        <v>-12.510358223300619</v>
      </c>
      <c r="AP245" s="20">
        <f t="shared" si="160"/>
        <v>-12.424429059224947</v>
      </c>
      <c r="AQ245" s="32">
        <f t="shared" si="165"/>
        <v>-40.74</v>
      </c>
      <c r="AR245" s="32">
        <f t="shared" si="178"/>
        <v>-40.815555555555562</v>
      </c>
      <c r="AS245" s="32">
        <f t="shared" si="184"/>
        <v>-40.190370370370374</v>
      </c>
      <c r="AT245" s="20">
        <f t="shared" si="180"/>
        <v>0.62518518518518817</v>
      </c>
      <c r="AU245" s="64">
        <f t="shared" si="185"/>
        <v>0.54962962962962791</v>
      </c>
      <c r="AV245" s="21"/>
      <c r="AW245" s="29">
        <f t="shared" si="150"/>
        <v>0.89376426254120966</v>
      </c>
      <c r="AX245" s="68">
        <f t="shared" si="167"/>
        <v>0.1145</v>
      </c>
      <c r="AY245" s="29"/>
      <c r="AZ245" s="29"/>
      <c r="BA245" s="16"/>
      <c r="BC245" s="20"/>
      <c r="BD245" s="20"/>
      <c r="BE245" s="32"/>
      <c r="BF245" s="32"/>
      <c r="BG245" s="32"/>
      <c r="BH245" s="32"/>
      <c r="BI245" s="20"/>
      <c r="BJ245" s="21"/>
      <c r="BK245" s="29"/>
      <c r="BL245" s="29"/>
      <c r="BM245" s="29"/>
      <c r="BN245" s="29"/>
      <c r="BO245" s="16"/>
    </row>
    <row r="246" spans="1:67" ht="12.75">
      <c r="A246" s="5">
        <v>43532</v>
      </c>
      <c r="B246" s="8">
        <f t="shared" si="152"/>
        <v>-43.582000000000001</v>
      </c>
      <c r="C246" s="8">
        <f t="shared" si="154"/>
        <v>0.11699999999999733</v>
      </c>
      <c r="D246" s="2">
        <v>-39.93</v>
      </c>
      <c r="G246" s="20">
        <f t="shared" si="155"/>
        <v>-3.8219649610165423</v>
      </c>
      <c r="H246" s="34">
        <f t="shared" si="156"/>
        <v>-3.8124172761192465</v>
      </c>
      <c r="I246" s="32">
        <f t="shared" si="146"/>
        <v>-34.644999999999996</v>
      </c>
      <c r="J246" s="32">
        <f t="shared" si="173"/>
        <v>-34.643333333333331</v>
      </c>
      <c r="K246" s="32">
        <f t="shared" si="174"/>
        <v>-34.821111111111101</v>
      </c>
      <c r="L246" s="32">
        <f t="shared" si="175"/>
        <v>1.6666666666651508E-3</v>
      </c>
      <c r="M246" s="63">
        <f t="shared" si="176"/>
        <v>-0.17611111111110489</v>
      </c>
      <c r="N246" s="21"/>
      <c r="O246" s="29">
        <f t="shared" si="171"/>
        <v>0.9314542849529035</v>
      </c>
      <c r="P246" s="29">
        <f t="shared" si="169"/>
        <v>-1.5699999999999999E-2</v>
      </c>
      <c r="Q246" s="29">
        <f t="shared" si="147"/>
        <v>0.15906102945065587</v>
      </c>
      <c r="R246" s="29">
        <f t="shared" si="172"/>
        <v>1.95E-2</v>
      </c>
      <c r="S246" s="44"/>
      <c r="T246" s="60"/>
      <c r="U246" s="37"/>
      <c r="V246" s="16"/>
      <c r="Y246" s="20"/>
      <c r="Z246" s="34"/>
      <c r="AA246" s="32"/>
      <c r="AB246" s="32"/>
      <c r="AC246" s="32"/>
      <c r="AD246" s="32"/>
      <c r="AE246" s="20"/>
      <c r="AF246" s="21"/>
      <c r="AG246" s="29"/>
      <c r="AH246" s="29"/>
      <c r="AI246" s="29"/>
      <c r="AJ246" s="29"/>
      <c r="AK246" s="29"/>
      <c r="AL246" s="16"/>
      <c r="AN246" s="42">
        <f t="shared" si="153"/>
        <v>-10.252570731073607</v>
      </c>
      <c r="AO246" s="20">
        <f t="shared" si="159"/>
        <v>-12.33849989514928</v>
      </c>
      <c r="AP246" s="20">
        <f t="shared" si="160"/>
        <v>-12.252570731073607</v>
      </c>
      <c r="AQ246" s="32">
        <f t="shared" si="165"/>
        <v>-40.456666666666671</v>
      </c>
      <c r="AR246" s="32">
        <f t="shared" si="178"/>
        <v>-40.350555555555559</v>
      </c>
      <c r="AS246" s="32">
        <f t="shared" si="184"/>
        <v>-39.903259259259265</v>
      </c>
      <c r="AT246" s="20">
        <f t="shared" si="180"/>
        <v>0.44729629629629386</v>
      </c>
      <c r="AU246" s="64">
        <f t="shared" si="185"/>
        <v>0.55340740740740557</v>
      </c>
      <c r="AV246" s="21"/>
      <c r="AW246" s="29">
        <f t="shared" si="150"/>
        <v>0.39634911880385676</v>
      </c>
      <c r="AX246" s="68">
        <f t="shared" si="167"/>
        <v>0.1145</v>
      </c>
      <c r="AY246" s="29"/>
      <c r="AZ246" s="29"/>
      <c r="BA246" s="16"/>
      <c r="BC246" s="20"/>
      <c r="BD246" s="20"/>
      <c r="BE246" s="32"/>
      <c r="BF246" s="32"/>
      <c r="BG246" s="32"/>
      <c r="BH246" s="32"/>
      <c r="BI246" s="20"/>
      <c r="BJ246" s="21"/>
      <c r="BK246" s="29"/>
      <c r="BL246" s="29"/>
      <c r="BM246" s="29"/>
      <c r="BN246" s="29"/>
      <c r="BO246" s="16"/>
    </row>
    <row r="247" spans="1:67" ht="12.75">
      <c r="A247" s="5">
        <v>43413</v>
      </c>
      <c r="B247" s="8">
        <f t="shared" si="152"/>
        <v>-43.463000000000001</v>
      </c>
      <c r="C247" s="8">
        <f t="shared" si="154"/>
        <v>0.11899999999999977</v>
      </c>
      <c r="D247" s="2">
        <v>-40.21</v>
      </c>
      <c r="G247" s="20">
        <f t="shared" si="155"/>
        <v>-3.802869591221949</v>
      </c>
      <c r="H247" s="34">
        <f t="shared" si="156"/>
        <v>-3.7933219063246533</v>
      </c>
      <c r="I247" s="32">
        <f t="shared" si="146"/>
        <v>-34.875</v>
      </c>
      <c r="J247" s="32">
        <f t="shared" si="173"/>
        <v>-34.809999999999995</v>
      </c>
      <c r="K247" s="32">
        <f t="shared" si="174"/>
        <v>-34.803333333333335</v>
      </c>
      <c r="L247" s="32">
        <f t="shared" si="175"/>
        <v>6.5000000000004832E-2</v>
      </c>
      <c r="M247" s="63">
        <f t="shared" si="176"/>
        <v>7.1666666666665435E-2</v>
      </c>
      <c r="N247" s="21"/>
      <c r="O247" s="29">
        <f t="shared" si="171"/>
        <v>-0.78083773620849539</v>
      </c>
      <c r="P247" s="29">
        <f t="shared" si="169"/>
        <v>-1.5699999999999999E-2</v>
      </c>
      <c r="Q247" s="29">
        <f t="shared" si="147"/>
        <v>-0.51275630356514657</v>
      </c>
      <c r="R247" s="29">
        <f t="shared" si="172"/>
        <v>1.95E-2</v>
      </c>
      <c r="S247" s="44"/>
      <c r="T247" s="60"/>
      <c r="U247" s="37"/>
      <c r="V247" s="16"/>
      <c r="Y247" s="20"/>
      <c r="Z247" s="34"/>
      <c r="AA247" s="32"/>
      <c r="AB247" s="32"/>
      <c r="AC247" s="32"/>
      <c r="AD247" s="32"/>
      <c r="AE247" s="20"/>
      <c r="AF247" s="21"/>
      <c r="AG247" s="29"/>
      <c r="AH247" s="29"/>
      <c r="AI247" s="29"/>
      <c r="AJ247" s="29"/>
      <c r="AK247" s="29"/>
      <c r="AL247" s="16"/>
      <c r="AN247" s="42">
        <f t="shared" si="153"/>
        <v>-10.080712402922268</v>
      </c>
      <c r="AO247" s="20">
        <f t="shared" si="159"/>
        <v>-12.16664156699794</v>
      </c>
      <c r="AP247" s="20">
        <f t="shared" si="160"/>
        <v>-12.080712402922268</v>
      </c>
      <c r="AQ247" s="32">
        <f t="shared" si="165"/>
        <v>-39.855000000000004</v>
      </c>
      <c r="AR247" s="32">
        <f t="shared" si="178"/>
        <v>-40.284999999999997</v>
      </c>
      <c r="AS247" s="32">
        <f t="shared" si="184"/>
        <v>-39.707925925925927</v>
      </c>
      <c r="AT247" s="20">
        <f t="shared" si="180"/>
        <v>0.57707407407406919</v>
      </c>
      <c r="AU247" s="64">
        <f t="shared" si="185"/>
        <v>0.14707407407407658</v>
      </c>
      <c r="AV247" s="21"/>
      <c r="AW247" s="29">
        <f t="shared" si="150"/>
        <v>-0.28652218255161982</v>
      </c>
      <c r="AX247" s="68">
        <f t="shared" si="167"/>
        <v>0.1145</v>
      </c>
      <c r="AY247" s="29"/>
      <c r="AZ247" s="29"/>
      <c r="BA247" s="16"/>
      <c r="BC247" s="20"/>
      <c r="BD247" s="20"/>
      <c r="BE247" s="32"/>
      <c r="BF247" s="32"/>
      <c r="BG247" s="32"/>
      <c r="BH247" s="32"/>
      <c r="BI247" s="20"/>
      <c r="BJ247" s="21"/>
      <c r="BK247" s="29"/>
      <c r="BL247" s="29"/>
      <c r="BM247" s="29"/>
      <c r="BN247" s="29"/>
      <c r="BO247" s="16"/>
    </row>
    <row r="248" spans="1:67" ht="12.75">
      <c r="A248" s="5">
        <v>43305</v>
      </c>
      <c r="B248" s="8">
        <f t="shared" si="152"/>
        <v>-43.354999999999997</v>
      </c>
      <c r="C248" s="8">
        <f t="shared" si="154"/>
        <v>0.10800000000000409</v>
      </c>
      <c r="D248" s="2">
        <v>-39.159999999999997</v>
      </c>
      <c r="G248" s="20">
        <f t="shared" si="155"/>
        <v>-3.7837742214273558</v>
      </c>
      <c r="H248" s="34">
        <f t="shared" si="156"/>
        <v>-3.77422653653006</v>
      </c>
      <c r="I248" s="32">
        <f t="shared" si="146"/>
        <v>-34.909999999999997</v>
      </c>
      <c r="J248" s="32">
        <f t="shared" si="173"/>
        <v>-34.886666666666663</v>
      </c>
      <c r="K248" s="32">
        <f t="shared" si="174"/>
        <v>-34.732777777777777</v>
      </c>
      <c r="L248" s="32">
        <f t="shared" si="175"/>
        <v>2.3333333333333428E-2</v>
      </c>
      <c r="M248" s="63">
        <f t="shared" si="176"/>
        <v>0.17722222222221973</v>
      </c>
      <c r="N248" s="21"/>
      <c r="O248" s="29">
        <f t="shared" si="171"/>
        <v>-0.1506165487443922</v>
      </c>
      <c r="P248" s="29">
        <f t="shared" si="169"/>
        <v>-1.5699999999999999E-2</v>
      </c>
      <c r="Q248" s="29">
        <f t="shared" si="147"/>
        <v>-0.94464926349129186</v>
      </c>
      <c r="R248" s="29">
        <f t="shared" si="172"/>
        <v>1.95E-2</v>
      </c>
      <c r="S248" s="44"/>
      <c r="T248" s="60"/>
      <c r="U248" s="37"/>
      <c r="V248" s="16"/>
      <c r="Y248" s="20"/>
      <c r="Z248" s="34"/>
      <c r="AA248" s="32"/>
      <c r="AB248" s="32"/>
      <c r="AC248" s="32"/>
      <c r="AD248" s="32"/>
      <c r="AE248" s="20"/>
      <c r="AF248" s="21"/>
      <c r="AG248" s="29"/>
      <c r="AH248" s="29"/>
      <c r="AI248" s="29"/>
      <c r="AJ248" s="29"/>
      <c r="AK248" s="29"/>
      <c r="AL248" s="16"/>
      <c r="AN248" s="42">
        <f t="shared" si="153"/>
        <v>-9.9088540747709288</v>
      </c>
      <c r="AO248" s="20">
        <f t="shared" si="159"/>
        <v>-11.994783238846601</v>
      </c>
      <c r="AP248" s="20">
        <f t="shared" si="160"/>
        <v>-11.908854074770929</v>
      </c>
      <c r="AQ248" s="32">
        <f t="shared" si="165"/>
        <v>-40.543333333333329</v>
      </c>
      <c r="AR248" s="32">
        <f t="shared" si="178"/>
        <v>-40.023888888888891</v>
      </c>
      <c r="AS248" s="32">
        <f t="shared" si="184"/>
        <v>-39.248925925925924</v>
      </c>
      <c r="AT248" s="20">
        <f t="shared" si="180"/>
        <v>0.77496296296296663</v>
      </c>
      <c r="AU248" s="64">
        <f t="shared" si="185"/>
        <v>1.2944074074074052</v>
      </c>
      <c r="AV248" s="21"/>
      <c r="AW248" s="29">
        <f t="shared" si="150"/>
        <v>-0.83532657035183011</v>
      </c>
      <c r="AX248" s="68">
        <f t="shared" si="167"/>
        <v>0.1145</v>
      </c>
      <c r="AY248" s="29"/>
      <c r="AZ248" s="29"/>
      <c r="BA248" s="16"/>
      <c r="BC248" s="20"/>
      <c r="BD248" s="20"/>
      <c r="BE248" s="32"/>
      <c r="BF248" s="32"/>
      <c r="BG248" s="32"/>
      <c r="BH248" s="32"/>
      <c r="BI248" s="20"/>
      <c r="BJ248" s="21"/>
      <c r="BK248" s="29"/>
      <c r="BL248" s="29"/>
      <c r="BM248" s="29"/>
      <c r="BN248" s="29"/>
      <c r="BO248" s="16"/>
    </row>
    <row r="249" spans="1:67" ht="12.75">
      <c r="A249" s="5">
        <v>43203</v>
      </c>
      <c r="B249" s="8">
        <f t="shared" si="152"/>
        <v>-43.253</v>
      </c>
      <c r="C249" s="8">
        <f t="shared" si="154"/>
        <v>0.10199999999999676</v>
      </c>
      <c r="D249" s="2">
        <v>-39.630000000000003</v>
      </c>
      <c r="G249" s="20">
        <f t="shared" si="155"/>
        <v>-3.7646788516327625</v>
      </c>
      <c r="H249" s="34">
        <f t="shared" si="156"/>
        <v>-3.7551311667354668</v>
      </c>
      <c r="I249" s="32">
        <f t="shared" si="146"/>
        <v>-34.875</v>
      </c>
      <c r="J249" s="32">
        <f t="shared" si="173"/>
        <v>-34.781666666666666</v>
      </c>
      <c r="K249" s="32">
        <f t="shared" si="174"/>
        <v>-34.653888888888886</v>
      </c>
      <c r="L249" s="32">
        <f t="shared" si="175"/>
        <v>9.3333333333333712E-2</v>
      </c>
      <c r="M249" s="63">
        <f t="shared" si="176"/>
        <v>0.2211111111111137</v>
      </c>
      <c r="N249" s="21"/>
      <c r="O249" s="29">
        <f t="shared" si="171"/>
        <v>0.93145428495291138</v>
      </c>
      <c r="P249" s="29">
        <f t="shared" si="169"/>
        <v>-1.5699999999999999E-2</v>
      </c>
      <c r="Q249" s="29">
        <f t="shared" si="147"/>
        <v>-0.93453033442271594</v>
      </c>
      <c r="R249" s="29">
        <f t="shared" si="172"/>
        <v>1.95E-2</v>
      </c>
      <c r="S249" s="44"/>
      <c r="T249" s="60"/>
      <c r="U249" s="37"/>
      <c r="V249" s="16"/>
      <c r="Y249" s="20"/>
      <c r="Z249" s="34"/>
      <c r="AA249" s="32"/>
      <c r="AB249" s="32"/>
      <c r="AC249" s="32"/>
      <c r="AD249" s="32"/>
      <c r="AE249" s="20"/>
      <c r="AF249" s="21"/>
      <c r="AG249" s="29"/>
      <c r="AH249" s="29"/>
      <c r="AI249" s="29"/>
      <c r="AJ249" s="29"/>
      <c r="AK249" s="29"/>
      <c r="AL249" s="16"/>
      <c r="AN249" s="42">
        <f t="shared" si="153"/>
        <v>-9.7369957466195896</v>
      </c>
      <c r="AO249" s="20">
        <f t="shared" si="159"/>
        <v>-11.822924910695262</v>
      </c>
      <c r="AP249" s="20">
        <f t="shared" si="160"/>
        <v>-11.73699574661959</v>
      </c>
      <c r="AQ249" s="32">
        <f t="shared" si="165"/>
        <v>-39.673333333333332</v>
      </c>
      <c r="AR249" s="32">
        <f t="shared" si="178"/>
        <v>-38.987555555555559</v>
      </c>
      <c r="AS249" s="32">
        <f t="shared" si="184"/>
        <v>-38.715962962962962</v>
      </c>
      <c r="AT249" s="20">
        <f t="shared" si="180"/>
        <v>0.27159259259259727</v>
      </c>
      <c r="AU249" s="64">
        <f t="shared" si="185"/>
        <v>0.95737037037036998</v>
      </c>
      <c r="AV249" s="21"/>
      <c r="AW249" s="29">
        <f t="shared" si="150"/>
        <v>-0.99327237226368725</v>
      </c>
      <c r="AX249" s="68">
        <f t="shared" si="167"/>
        <v>0.1145</v>
      </c>
      <c r="AY249" s="29"/>
      <c r="AZ249" s="29"/>
      <c r="BA249" s="16"/>
      <c r="BC249" s="20"/>
      <c r="BD249" s="20"/>
      <c r="BE249" s="32"/>
      <c r="BF249" s="32"/>
      <c r="BG249" s="32"/>
      <c r="BH249" s="32"/>
      <c r="BI249" s="20"/>
      <c r="BJ249" s="21"/>
      <c r="BK249" s="29"/>
      <c r="BL249" s="29"/>
      <c r="BM249" s="29"/>
      <c r="BN249" s="29"/>
      <c r="BO249" s="16"/>
    </row>
    <row r="250" spans="1:67" ht="12.75">
      <c r="A250" s="5">
        <v>43085</v>
      </c>
      <c r="B250" s="8">
        <f t="shared" si="152"/>
        <v>-43.134999999999998</v>
      </c>
      <c r="C250" s="8">
        <f t="shared" si="154"/>
        <v>0.1180000000000021</v>
      </c>
      <c r="D250" s="2">
        <v>-41.22</v>
      </c>
      <c r="G250" s="20">
        <f t="shared" si="155"/>
        <v>-3.7455834818381692</v>
      </c>
      <c r="H250" s="34">
        <f t="shared" si="156"/>
        <v>-3.7360357969408735</v>
      </c>
      <c r="I250" s="32">
        <f t="shared" si="146"/>
        <v>-34.56</v>
      </c>
      <c r="J250" s="32">
        <f t="shared" si="173"/>
        <v>-34.726666666666667</v>
      </c>
      <c r="K250" s="32">
        <f t="shared" si="174"/>
        <v>-34.683888888888895</v>
      </c>
      <c r="L250" s="32">
        <f t="shared" si="175"/>
        <v>-0.1666666666666643</v>
      </c>
      <c r="M250" s="63">
        <f t="shared" si="176"/>
        <v>-0.12388888888889227</v>
      </c>
      <c r="N250" s="21"/>
      <c r="O250" s="29">
        <f t="shared" si="171"/>
        <v>-0.78083773620848196</v>
      </c>
      <c r="P250" s="29">
        <f t="shared" si="169"/>
        <v>-1.5699999999999999E-2</v>
      </c>
      <c r="Q250" s="29">
        <f t="shared" si="147"/>
        <v>-0.4871342757300004</v>
      </c>
      <c r="R250" s="29">
        <f t="shared" si="172"/>
        <v>1.95E-2</v>
      </c>
      <c r="S250" s="44"/>
      <c r="T250" s="60"/>
      <c r="U250" s="37"/>
      <c r="V250" s="16"/>
      <c r="Y250" s="20"/>
      <c r="Z250" s="34"/>
      <c r="AA250" s="32"/>
      <c r="AB250" s="32"/>
      <c r="AC250" s="32"/>
      <c r="AD250" s="32"/>
      <c r="AE250" s="20"/>
      <c r="AF250" s="21"/>
      <c r="AG250" s="29"/>
      <c r="AH250" s="29"/>
      <c r="AI250" s="29"/>
      <c r="AJ250" s="29"/>
      <c r="AK250" s="29"/>
      <c r="AL250" s="16"/>
      <c r="AN250" s="42">
        <f t="shared" si="153"/>
        <v>-9.5651374184682503</v>
      </c>
      <c r="AO250" s="20">
        <f t="shared" si="159"/>
        <v>-11.651066582543923</v>
      </c>
      <c r="AP250" s="20">
        <f t="shared" si="160"/>
        <v>-11.56513741846825</v>
      </c>
      <c r="AQ250" s="32">
        <f t="shared" si="165"/>
        <v>-36.746000000000002</v>
      </c>
      <c r="AR250" s="32">
        <f t="shared" si="178"/>
        <v>-37.937111111111108</v>
      </c>
      <c r="AS250" s="32">
        <f t="shared" si="184"/>
        <v>-38.227999999999994</v>
      </c>
      <c r="AT250" s="20">
        <f t="shared" si="180"/>
        <v>-0.29088888888888675</v>
      </c>
      <c r="AU250" s="64">
        <f t="shared" si="185"/>
        <v>-1.4819999999999922</v>
      </c>
      <c r="AV250" s="21"/>
      <c r="AW250" s="29">
        <f t="shared" si="150"/>
        <v>-0.68645499220057726</v>
      </c>
      <c r="AX250" s="68">
        <f t="shared" si="167"/>
        <v>0.1145</v>
      </c>
      <c r="AY250" s="29"/>
      <c r="AZ250" s="29"/>
      <c r="BA250" s="16"/>
      <c r="BC250" s="20"/>
      <c r="BD250" s="20"/>
      <c r="BE250" s="32"/>
      <c r="BF250" s="32"/>
      <c r="BG250" s="32"/>
      <c r="BH250" s="32"/>
      <c r="BI250" s="20"/>
      <c r="BJ250" s="21"/>
      <c r="BK250" s="29"/>
      <c r="BL250" s="29"/>
      <c r="BM250" s="29"/>
      <c r="BN250" s="29"/>
      <c r="BO250" s="16"/>
    </row>
    <row r="251" spans="1:67" ht="12.75">
      <c r="A251" s="5">
        <v>42967</v>
      </c>
      <c r="B251" s="8">
        <f t="shared" si="152"/>
        <v>-43.017000000000003</v>
      </c>
      <c r="C251" s="8">
        <f t="shared" si="154"/>
        <v>0.117999999999995</v>
      </c>
      <c r="D251" s="2">
        <v>-41.59</v>
      </c>
      <c r="G251" s="20">
        <f t="shared" si="155"/>
        <v>-3.726488112043576</v>
      </c>
      <c r="H251" s="34">
        <f t="shared" si="156"/>
        <v>-3.7169404271462803</v>
      </c>
      <c r="I251" s="32">
        <f t="shared" si="146"/>
        <v>-34.745000000000005</v>
      </c>
      <c r="J251" s="32">
        <f t="shared" si="173"/>
        <v>-34.630000000000003</v>
      </c>
      <c r="K251" s="32">
        <f t="shared" si="174"/>
        <v>-34.632222222222225</v>
      </c>
      <c r="L251" s="32">
        <f t="shared" si="175"/>
        <v>0.11500000000000199</v>
      </c>
      <c r="M251" s="63">
        <f t="shared" si="176"/>
        <v>0.11277777777777942</v>
      </c>
      <c r="N251" s="21"/>
      <c r="O251" s="29">
        <f t="shared" si="171"/>
        <v>-0.15061654874441352</v>
      </c>
      <c r="P251" s="29">
        <f t="shared" si="169"/>
        <v>-1.5699999999999999E-2</v>
      </c>
      <c r="Q251" s="29">
        <f t="shared" si="147"/>
        <v>0.18819732447122475</v>
      </c>
      <c r="R251" s="29">
        <f t="shared" si="172"/>
        <v>1.95E-2</v>
      </c>
      <c r="S251" s="44"/>
      <c r="T251" s="60"/>
      <c r="U251" s="37"/>
      <c r="V251" s="16"/>
      <c r="Y251" s="20"/>
      <c r="Z251" s="34"/>
      <c r="AA251" s="32"/>
      <c r="AB251" s="32"/>
      <c r="AC251" s="32"/>
      <c r="AD251" s="32"/>
      <c r="AE251" s="20"/>
      <c r="AF251" s="21"/>
      <c r="AG251" s="29"/>
      <c r="AH251" s="29"/>
      <c r="AI251" s="29"/>
      <c r="AJ251" s="29"/>
      <c r="AK251" s="29"/>
      <c r="AL251" s="16"/>
      <c r="AN251" s="42">
        <f t="shared" si="153"/>
        <v>-9.393279090316911</v>
      </c>
      <c r="AO251" s="20">
        <f t="shared" si="159"/>
        <v>-11.479208254392583</v>
      </c>
      <c r="AP251" s="20">
        <f t="shared" si="160"/>
        <v>-11.393279090316911</v>
      </c>
      <c r="AQ251" s="32">
        <f t="shared" si="165"/>
        <v>-37.392000000000003</v>
      </c>
      <c r="AR251" s="32">
        <f t="shared" si="178"/>
        <v>-36.907333333333334</v>
      </c>
      <c r="AS251" s="32">
        <f t="shared" si="184"/>
        <v>-37.720962962962965</v>
      </c>
      <c r="AT251" s="20">
        <f t="shared" si="180"/>
        <v>-0.81362962962963081</v>
      </c>
      <c r="AU251" s="64">
        <f t="shared" si="185"/>
        <v>-0.32896296296296157</v>
      </c>
      <c r="AV251" s="21"/>
      <c r="AW251" s="29">
        <f t="shared" si="150"/>
        <v>-5.8437692189372857E-2</v>
      </c>
      <c r="AX251" s="68">
        <f t="shared" si="167"/>
        <v>0.1145</v>
      </c>
      <c r="AY251" s="29"/>
      <c r="AZ251" s="29"/>
      <c r="BA251" s="16"/>
      <c r="BC251" s="20"/>
      <c r="BD251" s="20"/>
      <c r="BE251" s="32"/>
      <c r="BF251" s="32"/>
      <c r="BG251" s="32"/>
      <c r="BH251" s="32"/>
      <c r="BI251" s="20"/>
      <c r="BJ251" s="21"/>
      <c r="BK251" s="29"/>
      <c r="BL251" s="29"/>
      <c r="BM251" s="29"/>
      <c r="BN251" s="29"/>
      <c r="BO251" s="16"/>
    </row>
    <row r="252" spans="1:67" ht="12.75">
      <c r="A252" s="5">
        <v>42839</v>
      </c>
      <c r="B252" s="8">
        <f t="shared" si="152"/>
        <v>-42.889000000000003</v>
      </c>
      <c r="C252" s="8">
        <f t="shared" si="154"/>
        <v>0.12800000000000011</v>
      </c>
      <c r="D252" s="2">
        <v>-41.7</v>
      </c>
      <c r="G252" s="20">
        <f t="shared" si="155"/>
        <v>-3.7073927422489827</v>
      </c>
      <c r="H252" s="34">
        <f t="shared" si="156"/>
        <v>-3.697845057351687</v>
      </c>
      <c r="I252" s="32">
        <f t="shared" si="146"/>
        <v>-34.585000000000001</v>
      </c>
      <c r="J252" s="32">
        <f t="shared" si="173"/>
        <v>-34.536666666666669</v>
      </c>
      <c r="K252" s="32">
        <f t="shared" si="174"/>
        <v>-34.611111111111114</v>
      </c>
      <c r="L252" s="32">
        <f t="shared" si="175"/>
        <v>4.8333333333332007E-2</v>
      </c>
      <c r="M252" s="63">
        <f t="shared" si="176"/>
        <v>-2.6111111111113416E-2</v>
      </c>
      <c r="N252" s="21"/>
      <c r="O252" s="29">
        <f t="shared" si="171"/>
        <v>0.9314542849528985</v>
      </c>
      <c r="P252" s="29">
        <f t="shared" si="169"/>
        <v>-1.5699999999999999E-2</v>
      </c>
      <c r="Q252" s="29">
        <f t="shared" si="147"/>
        <v>0.77546930497206124</v>
      </c>
      <c r="R252" s="29">
        <f t="shared" si="172"/>
        <v>1.95E-2</v>
      </c>
      <c r="S252" s="44"/>
      <c r="T252" s="60"/>
      <c r="U252" s="37"/>
      <c r="V252" s="16"/>
      <c r="Y252" s="20"/>
      <c r="Z252" s="34"/>
      <c r="AA252" s="32"/>
      <c r="AB252" s="32"/>
      <c r="AC252" s="32"/>
      <c r="AD252" s="32"/>
      <c r="AE252" s="20"/>
      <c r="AF252" s="21"/>
      <c r="AG252" s="29"/>
      <c r="AH252" s="29"/>
      <c r="AI252" s="29"/>
      <c r="AJ252" s="29"/>
      <c r="AK252" s="29"/>
      <c r="AL252" s="16"/>
      <c r="AN252" s="42">
        <f t="shared" si="153"/>
        <v>-9.2214207621655717</v>
      </c>
      <c r="AO252" s="20">
        <f t="shared" si="159"/>
        <v>-11.307349926241244</v>
      </c>
      <c r="AP252" s="20">
        <f t="shared" si="160"/>
        <v>-11.221420762165572</v>
      </c>
      <c r="AQ252" s="32">
        <f t="shared" si="165"/>
        <v>-36.583999999999996</v>
      </c>
      <c r="AR252" s="32">
        <f t="shared" si="178"/>
        <v>-36.809777777777775</v>
      </c>
      <c r="AS252" s="32">
        <f t="shared" si="184"/>
        <v>-37.255222222222223</v>
      </c>
      <c r="AT252" s="20">
        <f t="shared" si="180"/>
        <v>-0.44544444444444764</v>
      </c>
      <c r="AU252" s="64">
        <f t="shared" si="185"/>
        <v>-0.67122222222222661</v>
      </c>
      <c r="AV252" s="21"/>
      <c r="AW252" s="29">
        <f t="shared" si="150"/>
        <v>0.59692325345983932</v>
      </c>
      <c r="AX252" s="68">
        <f t="shared" si="167"/>
        <v>0.1145</v>
      </c>
      <c r="AY252" s="29"/>
      <c r="AZ252" s="29"/>
      <c r="BA252" s="16"/>
      <c r="BC252" s="20"/>
      <c r="BD252" s="20"/>
      <c r="BE252" s="32"/>
      <c r="BF252" s="32"/>
      <c r="BG252" s="32"/>
      <c r="BH252" s="32"/>
      <c r="BI252" s="20"/>
      <c r="BJ252" s="21"/>
      <c r="BK252" s="29"/>
      <c r="BL252" s="29"/>
      <c r="BM252" s="29"/>
      <c r="BN252" s="29"/>
      <c r="BO252" s="16"/>
    </row>
    <row r="253" spans="1:67" ht="12.75">
      <c r="A253" s="5">
        <v>42713</v>
      </c>
      <c r="B253" s="8">
        <f t="shared" si="152"/>
        <v>-42.762999999999998</v>
      </c>
      <c r="C253" s="8">
        <f t="shared" si="154"/>
        <v>0.12600000000000477</v>
      </c>
      <c r="D253" s="2">
        <v>-41.81</v>
      </c>
      <c r="G253" s="20">
        <f t="shared" si="155"/>
        <v>-3.6882973724543895</v>
      </c>
      <c r="H253" s="34">
        <f t="shared" si="156"/>
        <v>-3.6787496875570938</v>
      </c>
      <c r="I253" s="32">
        <f t="shared" si="146"/>
        <v>-34.28</v>
      </c>
      <c r="J253" s="32">
        <f t="shared" si="173"/>
        <v>-34.515000000000008</v>
      </c>
      <c r="K253" s="32">
        <f t="shared" si="174"/>
        <v>-34.642777777777781</v>
      </c>
      <c r="L253" s="32">
        <f t="shared" si="175"/>
        <v>-0.23500000000000654</v>
      </c>
      <c r="M253" s="63">
        <f t="shared" si="176"/>
        <v>-0.36277777777777942</v>
      </c>
      <c r="N253" s="21"/>
      <c r="O253" s="29">
        <f t="shared" si="171"/>
        <v>-0.78083773620846841</v>
      </c>
      <c r="P253" s="29">
        <f t="shared" si="169"/>
        <v>-1.5699999999999999E-2</v>
      </c>
      <c r="Q253" s="29">
        <f t="shared" si="147"/>
        <v>0.9998905792951569</v>
      </c>
      <c r="R253" s="29">
        <f t="shared" si="172"/>
        <v>1.95E-2</v>
      </c>
      <c r="S253" s="44"/>
      <c r="T253" s="60"/>
      <c r="U253" s="37"/>
      <c r="V253" s="16"/>
      <c r="Y253" s="20"/>
      <c r="Z253" s="34"/>
      <c r="AA253" s="32"/>
      <c r="AB253" s="32"/>
      <c r="AC253" s="32"/>
      <c r="AD253" s="32"/>
      <c r="AE253" s="20"/>
      <c r="AF253" s="21"/>
      <c r="AG253" s="29"/>
      <c r="AH253" s="29"/>
      <c r="AI253" s="29"/>
      <c r="AJ253" s="29"/>
      <c r="AK253" s="29"/>
      <c r="AL253" s="16"/>
      <c r="AN253" s="42">
        <f t="shared" si="153"/>
        <v>-9.0495624340142324</v>
      </c>
      <c r="AO253" s="20">
        <f t="shared" si="159"/>
        <v>-11.135491598089905</v>
      </c>
      <c r="AP253" s="20">
        <f t="shared" si="160"/>
        <v>-11.049562434014232</v>
      </c>
      <c r="AQ253" s="32">
        <f t="shared" si="165"/>
        <v>-36.453333333333333</v>
      </c>
      <c r="AR253" s="32">
        <f t="shared" si="178"/>
        <v>-36.461888888888886</v>
      </c>
      <c r="AS253" s="32">
        <f t="shared" si="184"/>
        <v>-36.720724867724869</v>
      </c>
      <c r="AT253" s="20">
        <f t="shared" si="180"/>
        <v>-0.25883597883598242</v>
      </c>
      <c r="AU253" s="64">
        <f t="shared" si="185"/>
        <v>-0.2673915343915354</v>
      </c>
      <c r="AV253" s="21"/>
      <c r="AW253" s="29">
        <f t="shared" si="150"/>
        <v>0.97297717475219747</v>
      </c>
      <c r="AX253" s="68">
        <f t="shared" si="167"/>
        <v>0.1145</v>
      </c>
      <c r="AY253" s="29"/>
      <c r="AZ253" s="29"/>
      <c r="BA253" s="16"/>
      <c r="BC253" s="20"/>
      <c r="BD253" s="20"/>
      <c r="BE253" s="32"/>
      <c r="BF253" s="32"/>
      <c r="BG253" s="32"/>
      <c r="BH253" s="32"/>
      <c r="BI253" s="20"/>
      <c r="BJ253" s="21"/>
      <c r="BK253" s="29"/>
      <c r="BL253" s="29"/>
      <c r="BM253" s="29"/>
      <c r="BN253" s="29"/>
      <c r="BO253" s="16"/>
    </row>
    <row r="254" spans="1:67" ht="12.75">
      <c r="A254" s="5">
        <v>42581</v>
      </c>
      <c r="B254" s="8">
        <f t="shared" si="152"/>
        <v>-42.631</v>
      </c>
      <c r="C254" s="8">
        <f t="shared" si="154"/>
        <v>0.1319999999999979</v>
      </c>
      <c r="D254" s="2">
        <v>-41.55</v>
      </c>
      <c r="G254" s="20">
        <f t="shared" si="155"/>
        <v>-3.6692020026597962</v>
      </c>
      <c r="H254" s="34">
        <f t="shared" si="156"/>
        <v>-3.6596543177625005</v>
      </c>
      <c r="I254" s="32">
        <f t="shared" si="146"/>
        <v>-34.68</v>
      </c>
      <c r="J254" s="32">
        <f t="shared" si="173"/>
        <v>-34.380000000000003</v>
      </c>
      <c r="K254" s="32">
        <f t="shared" si="174"/>
        <v>-34.590000000000003</v>
      </c>
      <c r="L254" s="32">
        <f t="shared" si="175"/>
        <v>0.29999999999999716</v>
      </c>
      <c r="M254" s="63">
        <f t="shared" si="176"/>
        <v>8.9999999999996305E-2</v>
      </c>
      <c r="N254" s="21"/>
      <c r="O254" s="29">
        <f t="shared" si="171"/>
        <v>-0.15061654874437866</v>
      </c>
      <c r="P254" s="29">
        <f t="shared" si="169"/>
        <v>-1.5699999999999999E-2</v>
      </c>
      <c r="Q254" s="29">
        <f t="shared" si="147"/>
        <v>0.75645193902006325</v>
      </c>
      <c r="R254" s="29">
        <f t="shared" si="172"/>
        <v>1.95E-2</v>
      </c>
      <c r="S254" s="44"/>
      <c r="T254" s="60"/>
      <c r="U254" s="37"/>
      <c r="V254" s="16"/>
      <c r="Y254" s="20"/>
      <c r="Z254" s="34"/>
      <c r="AA254" s="32"/>
      <c r="AB254" s="32"/>
      <c r="AC254" s="32"/>
      <c r="AD254" s="32"/>
      <c r="AE254" s="20"/>
      <c r="AF254" s="21"/>
      <c r="AG254" s="29"/>
      <c r="AH254" s="29"/>
      <c r="AI254" s="29"/>
      <c r="AJ254" s="29"/>
      <c r="AK254" s="29"/>
      <c r="AL254" s="16"/>
      <c r="AN254" s="42">
        <f t="shared" si="153"/>
        <v>-8.8777041058628932</v>
      </c>
      <c r="AO254" s="20">
        <f t="shared" si="159"/>
        <v>-10.963633269938565</v>
      </c>
      <c r="AP254" s="20">
        <f t="shared" si="160"/>
        <v>-10.877704105862893</v>
      </c>
      <c r="AQ254" s="32">
        <f t="shared" si="165"/>
        <v>-36.348333333333336</v>
      </c>
      <c r="AR254" s="32">
        <f t="shared" si="178"/>
        <v>-36.231666666666676</v>
      </c>
      <c r="AS254" s="32">
        <f t="shared" si="184"/>
        <v>-36.231624338624336</v>
      </c>
      <c r="AT254" s="20">
        <f t="shared" si="180"/>
        <v>4.232804234050036E-5</v>
      </c>
      <c r="AU254" s="64">
        <f t="shared" si="185"/>
        <v>0.11670899470900054</v>
      </c>
      <c r="AV254" s="21"/>
      <c r="AW254" s="29">
        <f t="shared" si="150"/>
        <v>0.89376426254120023</v>
      </c>
      <c r="AX254" s="68">
        <f t="shared" si="167"/>
        <v>0.1145</v>
      </c>
      <c r="AY254" s="29"/>
      <c r="AZ254" s="29"/>
      <c r="BA254" s="16"/>
      <c r="BC254" s="20"/>
      <c r="BD254" s="20"/>
      <c r="BE254" s="32"/>
      <c r="BF254" s="32"/>
      <c r="BG254" s="32"/>
      <c r="BH254" s="32"/>
      <c r="BI254" s="20"/>
      <c r="BJ254" s="21"/>
      <c r="BK254" s="29"/>
      <c r="BL254" s="29"/>
      <c r="BM254" s="29"/>
      <c r="BN254" s="29"/>
      <c r="BO254" s="16"/>
    </row>
    <row r="255" spans="1:67" ht="12.75">
      <c r="A255" s="5">
        <v>42486</v>
      </c>
      <c r="B255" s="8">
        <f t="shared" si="152"/>
        <v>-42.536000000000001</v>
      </c>
      <c r="C255" s="8">
        <f t="shared" si="154"/>
        <v>9.4999999999998863E-2</v>
      </c>
      <c r="D255" s="2">
        <v>-38.1</v>
      </c>
      <c r="G255" s="20">
        <f t="shared" si="155"/>
        <v>-3.650106632865203</v>
      </c>
      <c r="H255" s="34">
        <f t="shared" si="156"/>
        <v>-3.6405589479679072</v>
      </c>
      <c r="I255" s="32">
        <f t="shared" si="146"/>
        <v>-34.18</v>
      </c>
      <c r="J255" s="32">
        <f t="shared" si="173"/>
        <v>-34.515000000000001</v>
      </c>
      <c r="K255" s="32">
        <f t="shared" si="174"/>
        <v>-34.582777777777778</v>
      </c>
      <c r="L255" s="32">
        <f t="shared" si="175"/>
        <v>-0.33500000000000085</v>
      </c>
      <c r="M255" s="63">
        <f t="shared" si="176"/>
        <v>-0.40277777777777857</v>
      </c>
      <c r="N255" s="21"/>
      <c r="O255" s="29">
        <f t="shared" si="171"/>
        <v>0.93145428495288562</v>
      </c>
      <c r="P255" s="29">
        <f t="shared" si="169"/>
        <v>-1.5699999999999999E-2</v>
      </c>
      <c r="Q255" s="29">
        <f t="shared" si="147"/>
        <v>0.15906102945064909</v>
      </c>
      <c r="R255" s="29">
        <f t="shared" si="172"/>
        <v>1.95E-2</v>
      </c>
      <c r="S255" s="44"/>
      <c r="T255" s="60"/>
      <c r="U255" s="37"/>
      <c r="V255" s="16"/>
      <c r="Y255" s="20"/>
      <c r="Z255" s="34"/>
      <c r="AA255" s="32"/>
      <c r="AB255" s="32"/>
      <c r="AC255" s="32"/>
      <c r="AD255" s="32"/>
      <c r="AE255" s="20"/>
      <c r="AF255" s="21"/>
      <c r="AG255" s="29"/>
      <c r="AH255" s="29"/>
      <c r="AI255" s="29"/>
      <c r="AJ255" s="29"/>
      <c r="AK255" s="29"/>
      <c r="AL255" s="16"/>
      <c r="AN255" s="42">
        <f t="shared" si="153"/>
        <v>-8.7058457777115539</v>
      </c>
      <c r="AO255" s="20">
        <f t="shared" si="159"/>
        <v>-10.791774941787226</v>
      </c>
      <c r="AP255" s="20">
        <f t="shared" si="160"/>
        <v>-10.705845777711554</v>
      </c>
      <c r="AQ255" s="32">
        <f t="shared" si="165"/>
        <v>-35.893333333333338</v>
      </c>
      <c r="AR255" s="32">
        <f t="shared" si="178"/>
        <v>-35.968333333333334</v>
      </c>
      <c r="AS255" s="32">
        <f t="shared" si="184"/>
        <v>-36.022862433862436</v>
      </c>
      <c r="AT255" s="20">
        <f t="shared" si="180"/>
        <v>-5.4529100529101981E-2</v>
      </c>
      <c r="AU255" s="64">
        <f t="shared" si="185"/>
        <v>-0.12952910052909772</v>
      </c>
      <c r="AV255" s="21"/>
      <c r="AW255" s="29">
        <f t="shared" si="150"/>
        <v>0.39634911880384394</v>
      </c>
      <c r="AX255" s="68">
        <f t="shared" si="167"/>
        <v>0.1145</v>
      </c>
      <c r="AY255" s="29"/>
      <c r="AZ255" s="29"/>
      <c r="BA255" s="16"/>
      <c r="BC255" s="20"/>
      <c r="BD255" s="20"/>
      <c r="BE255" s="32"/>
      <c r="BF255" s="32"/>
      <c r="BG255" s="32"/>
      <c r="BH255" s="32"/>
      <c r="BI255" s="20"/>
      <c r="BJ255" s="21"/>
      <c r="BK255" s="29"/>
      <c r="BL255" s="29"/>
      <c r="BM255" s="29"/>
      <c r="BN255" s="29"/>
      <c r="BO255" s="16"/>
    </row>
    <row r="256" spans="1:67" ht="12.75">
      <c r="A256" s="5">
        <v>42393</v>
      </c>
      <c r="B256" s="8">
        <f t="shared" si="152"/>
        <v>-42.442999999999998</v>
      </c>
      <c r="C256" s="8">
        <f t="shared" si="154"/>
        <v>9.3000000000003524E-2</v>
      </c>
      <c r="D256" s="2">
        <v>-38.159999999999997</v>
      </c>
      <c r="G256" s="20">
        <f t="shared" si="155"/>
        <v>-3.6310112630706097</v>
      </c>
      <c r="H256" s="34">
        <f t="shared" si="156"/>
        <v>-3.621463578173314</v>
      </c>
      <c r="I256" s="32">
        <f t="shared" si="146"/>
        <v>-34.685000000000002</v>
      </c>
      <c r="J256" s="32">
        <f t="shared" si="173"/>
        <v>-34.686666666666667</v>
      </c>
      <c r="K256" s="32">
        <f t="shared" si="174"/>
        <v>-34.517777777777773</v>
      </c>
      <c r="L256" s="32">
        <f t="shared" si="175"/>
        <v>-1.6666666666651508E-3</v>
      </c>
      <c r="M256" s="63">
        <f t="shared" si="176"/>
        <v>0.16722222222222882</v>
      </c>
      <c r="N256" s="21"/>
      <c r="O256" s="29">
        <f t="shared" si="171"/>
        <v>-0.78083773620852603</v>
      </c>
      <c r="P256" s="29">
        <f t="shared" si="169"/>
        <v>-1.5699999999999999E-2</v>
      </c>
      <c r="Q256" s="29">
        <f t="shared" si="147"/>
        <v>-0.51275630356517687</v>
      </c>
      <c r="R256" s="29">
        <f t="shared" si="172"/>
        <v>1.95E-2</v>
      </c>
      <c r="S256" s="44"/>
      <c r="T256" s="60"/>
      <c r="U256" s="37"/>
      <c r="V256" s="16"/>
      <c r="Y256" s="20"/>
      <c r="Z256" s="34"/>
      <c r="AA256" s="32"/>
      <c r="AB256" s="32"/>
      <c r="AC256" s="32"/>
      <c r="AD256" s="32"/>
      <c r="AE256" s="20"/>
      <c r="AF256" s="21"/>
      <c r="AG256" s="29"/>
      <c r="AH256" s="29"/>
      <c r="AI256" s="29"/>
      <c r="AJ256" s="29"/>
      <c r="AK256" s="29"/>
      <c r="AL256" s="16"/>
      <c r="AN256" s="42">
        <f t="shared" si="153"/>
        <v>-8.5339874495602146</v>
      </c>
      <c r="AO256" s="20">
        <f t="shared" si="159"/>
        <v>-10.619916613635887</v>
      </c>
      <c r="AP256" s="20">
        <f t="shared" si="160"/>
        <v>-10.533987449560215</v>
      </c>
      <c r="AQ256" s="32">
        <f t="shared" si="165"/>
        <v>-35.663333333333334</v>
      </c>
      <c r="AR256" s="32">
        <f t="shared" si="178"/>
        <v>-35.763174603174605</v>
      </c>
      <c r="AS256" s="32">
        <f t="shared" si="184"/>
        <v>-35.739029100529102</v>
      </c>
      <c r="AT256" s="20">
        <f t="shared" si="180"/>
        <v>2.4145502645502859E-2</v>
      </c>
      <c r="AU256" s="64">
        <f t="shared" si="185"/>
        <v>-7.5695767195767871E-2</v>
      </c>
      <c r="AV256" s="21"/>
      <c r="AW256" s="29">
        <f t="shared" si="150"/>
        <v>-0.2865221825516332</v>
      </c>
      <c r="AX256" s="68">
        <f t="shared" si="167"/>
        <v>0.1145</v>
      </c>
      <c r="AY256" s="29"/>
      <c r="AZ256" s="29"/>
      <c r="BA256" s="16"/>
      <c r="BC256" s="20"/>
      <c r="BD256" s="20"/>
      <c r="BE256" s="32"/>
      <c r="BF256" s="32"/>
      <c r="BG256" s="32"/>
      <c r="BH256" s="32"/>
      <c r="BI256" s="20"/>
      <c r="BJ256" s="21"/>
      <c r="BK256" s="29"/>
      <c r="BL256" s="29"/>
      <c r="BM256" s="29"/>
      <c r="BN256" s="29"/>
      <c r="BO256" s="16"/>
    </row>
    <row r="257" spans="1:67" ht="12.75">
      <c r="A257" s="5">
        <v>42309</v>
      </c>
      <c r="B257" s="8">
        <f t="shared" si="152"/>
        <v>-42.359000000000002</v>
      </c>
      <c r="C257" s="8">
        <f t="shared" si="154"/>
        <v>8.3999999999996078E-2</v>
      </c>
      <c r="D257" s="2">
        <v>-38.5</v>
      </c>
      <c r="G257" s="20">
        <f t="shared" si="155"/>
        <v>-3.6119158932760165</v>
      </c>
      <c r="H257" s="34">
        <f t="shared" si="156"/>
        <v>-3.6023682083787207</v>
      </c>
      <c r="I257" s="32">
        <f t="shared" si="146"/>
        <v>-35.195</v>
      </c>
      <c r="J257" s="32">
        <f t="shared" si="173"/>
        <v>-34.76</v>
      </c>
      <c r="K257" s="32">
        <f t="shared" si="174"/>
        <v>-34.516111111111115</v>
      </c>
      <c r="L257" s="32">
        <f t="shared" si="175"/>
        <v>0.43500000000000227</v>
      </c>
      <c r="M257" s="63">
        <f t="shared" si="176"/>
        <v>0.67888888888888488</v>
      </c>
      <c r="N257" s="21"/>
      <c r="O257" s="29">
        <f t="shared" si="171"/>
        <v>-0.15061654874434377</v>
      </c>
      <c r="P257" s="29">
        <f t="shared" si="169"/>
        <v>-1.5699999999999999E-2</v>
      </c>
      <c r="Q257" s="29">
        <f t="shared" si="147"/>
        <v>-0.94464926349129408</v>
      </c>
      <c r="R257" s="29">
        <f t="shared" si="172"/>
        <v>1.95E-2</v>
      </c>
      <c r="S257" s="44"/>
      <c r="T257" s="60"/>
      <c r="U257" s="37"/>
      <c r="V257" s="16"/>
      <c r="Y257" s="20"/>
      <c r="Z257" s="34"/>
      <c r="AA257" s="32"/>
      <c r="AB257" s="32"/>
      <c r="AC257" s="32"/>
      <c r="AD257" s="32"/>
      <c r="AE257" s="20"/>
      <c r="AF257" s="21"/>
      <c r="AG257" s="29"/>
      <c r="AH257" s="29"/>
      <c r="AI257" s="29"/>
      <c r="AJ257" s="29"/>
      <c r="AK257" s="29"/>
      <c r="AL257" s="16"/>
      <c r="AN257" s="42">
        <f t="shared" si="153"/>
        <v>-8.3621291214088753</v>
      </c>
      <c r="AO257" s="20">
        <f t="shared" si="159"/>
        <v>-10.448058285484548</v>
      </c>
      <c r="AP257" s="20">
        <f t="shared" si="160"/>
        <v>-10.362129121408875</v>
      </c>
      <c r="AQ257" s="32">
        <f t="shared" si="165"/>
        <v>-35.732857142857142</v>
      </c>
      <c r="AR257" s="32">
        <f t="shared" si="178"/>
        <v>-35.555873015873011</v>
      </c>
      <c r="AS257" s="32">
        <f t="shared" si="184"/>
        <v>-35.508267195767196</v>
      </c>
      <c r="AT257" s="20">
        <f t="shared" si="180"/>
        <v>4.7605820105815155E-2</v>
      </c>
      <c r="AU257" s="64">
        <f t="shared" si="185"/>
        <v>0.22458994708994595</v>
      </c>
      <c r="AV257" s="21"/>
      <c r="AW257" s="29">
        <f t="shared" si="150"/>
        <v>-0.83532657035183777</v>
      </c>
      <c r="AX257" s="68">
        <f t="shared" si="167"/>
        <v>0.1145</v>
      </c>
      <c r="AY257" s="29"/>
      <c r="AZ257" s="29"/>
      <c r="BA257" s="16"/>
      <c r="BC257" s="20"/>
      <c r="BD257" s="20"/>
      <c r="BE257" s="32"/>
      <c r="BF257" s="32"/>
      <c r="BG257" s="32"/>
      <c r="BH257" s="32"/>
      <c r="BI257" s="20"/>
      <c r="BJ257" s="21"/>
      <c r="BK257" s="29"/>
      <c r="BL257" s="29"/>
      <c r="BM257" s="29"/>
      <c r="BN257" s="29"/>
      <c r="BO257" s="16"/>
    </row>
    <row r="258" spans="1:67" ht="12.75">
      <c r="A258" s="5">
        <v>42208</v>
      </c>
      <c r="B258" s="8">
        <f t="shared" si="152"/>
        <v>-42.258000000000003</v>
      </c>
      <c r="C258" s="8">
        <f t="shared" si="154"/>
        <v>0.10099999999999909</v>
      </c>
      <c r="D258" s="2">
        <v>-38.58</v>
      </c>
      <c r="G258" s="20">
        <f t="shared" si="155"/>
        <v>-3.5928205234814232</v>
      </c>
      <c r="H258" s="34">
        <f t="shared" si="156"/>
        <v>-3.5832728385841275</v>
      </c>
      <c r="I258" s="32">
        <f t="shared" ref="I258:I321" si="189">AVERAGEIFS(Oxy,KyrBP,"&gt;"&amp;G258,KyrBP,"&lt;="&amp;G259)</f>
        <v>-34.4</v>
      </c>
      <c r="J258" s="32">
        <f t="shared" si="173"/>
        <v>-34.696666666666665</v>
      </c>
      <c r="K258" s="32">
        <f t="shared" si="174"/>
        <v>-34.559444444444445</v>
      </c>
      <c r="L258" s="32">
        <f t="shared" si="175"/>
        <v>-0.29666666666666686</v>
      </c>
      <c r="M258" s="63">
        <f t="shared" si="176"/>
        <v>-0.15944444444444628</v>
      </c>
      <c r="N258" s="21"/>
      <c r="O258" s="29">
        <f t="shared" si="171"/>
        <v>0.93145428495289351</v>
      </c>
      <c r="P258" s="29">
        <f t="shared" si="169"/>
        <v>-1.5699999999999999E-2</v>
      </c>
      <c r="Q258" s="29">
        <f t="shared" ref="Q258:Q321" si="190" xml:space="preserve"> SIN((2*PI()*(H258+R258)/0.171858328151339) + 3.421821408)</f>
        <v>-0.93453033442271349</v>
      </c>
      <c r="R258" s="29">
        <f t="shared" si="172"/>
        <v>1.95E-2</v>
      </c>
      <c r="S258" s="44"/>
      <c r="T258" s="60"/>
      <c r="U258" s="37"/>
      <c r="V258" s="16"/>
      <c r="Y258" s="20"/>
      <c r="Z258" s="34"/>
      <c r="AA258" s="32"/>
      <c r="AB258" s="32"/>
      <c r="AC258" s="32"/>
      <c r="AD258" s="32"/>
      <c r="AE258" s="20"/>
      <c r="AF258" s="21"/>
      <c r="AG258" s="29"/>
      <c r="AH258" s="29"/>
      <c r="AI258" s="29"/>
      <c r="AJ258" s="29"/>
      <c r="AK258" s="29"/>
      <c r="AL258" s="16"/>
      <c r="AN258" s="42">
        <f t="shared" si="153"/>
        <v>-8.190270793257536</v>
      </c>
      <c r="AO258" s="20">
        <f t="shared" si="159"/>
        <v>-10.276199957333208</v>
      </c>
      <c r="AP258" s="20">
        <f t="shared" si="160"/>
        <v>-10.190270793257536</v>
      </c>
      <c r="AQ258" s="32">
        <f t="shared" si="165"/>
        <v>-35.271428571428565</v>
      </c>
      <c r="AR258" s="32">
        <f t="shared" si="178"/>
        <v>-35.290476190476191</v>
      </c>
      <c r="AS258" s="32">
        <f t="shared" si="184"/>
        <v>-35.347063492063491</v>
      </c>
      <c r="AT258" s="20">
        <f t="shared" si="180"/>
        <v>-5.6587301587299521E-2</v>
      </c>
      <c r="AU258" s="64">
        <f t="shared" si="185"/>
        <v>-7.5634920634925606E-2</v>
      </c>
      <c r="AV258" s="21"/>
      <c r="AW258" s="29">
        <f t="shared" ref="AW258:AW321" si="191" xml:space="preserve"> SIN((2*PI()*(AP258+AX258)/1.54672495336205) + 1.776465808)</f>
        <v>-0.99327237226368648</v>
      </c>
      <c r="AX258" s="68">
        <f t="shared" si="167"/>
        <v>0.1145</v>
      </c>
      <c r="AY258" s="29"/>
      <c r="AZ258" s="29"/>
      <c r="BA258" s="16"/>
      <c r="BC258" s="20"/>
      <c r="BD258" s="20"/>
      <c r="BE258" s="32"/>
      <c r="BF258" s="32"/>
      <c r="BG258" s="32"/>
      <c r="BH258" s="32"/>
      <c r="BI258" s="20"/>
      <c r="BJ258" s="21"/>
      <c r="BK258" s="29"/>
      <c r="BL258" s="29"/>
      <c r="BM258" s="29"/>
      <c r="BN258" s="29"/>
      <c r="BO258" s="16"/>
    </row>
    <row r="259" spans="1:67" ht="12.75">
      <c r="A259" s="5">
        <v>42115</v>
      </c>
      <c r="B259" s="8">
        <f t="shared" ref="B259:B322" si="192">(-A259-50)/1000</f>
        <v>-42.164999999999999</v>
      </c>
      <c r="C259" s="8">
        <f t="shared" si="154"/>
        <v>9.3000000000003524E-2</v>
      </c>
      <c r="D259" s="2">
        <v>-38.22</v>
      </c>
      <c r="G259" s="20">
        <f t="shared" si="155"/>
        <v>-3.57372515368683</v>
      </c>
      <c r="H259" s="34">
        <f t="shared" si="156"/>
        <v>-3.5641774687895342</v>
      </c>
      <c r="I259" s="32">
        <f t="shared" si="189"/>
        <v>-34.495000000000005</v>
      </c>
      <c r="J259" s="32">
        <f t="shared" si="173"/>
        <v>-34.351666666666667</v>
      </c>
      <c r="K259" s="32">
        <f t="shared" si="174"/>
        <v>-34.594999999999999</v>
      </c>
      <c r="L259" s="32">
        <f t="shared" si="175"/>
        <v>0.14333333333333798</v>
      </c>
      <c r="M259" s="63">
        <f t="shared" si="176"/>
        <v>-9.9999999999994316E-2</v>
      </c>
      <c r="N259" s="21"/>
      <c r="O259" s="29">
        <f t="shared" si="171"/>
        <v>-0.78083773620851249</v>
      </c>
      <c r="P259" s="29">
        <f t="shared" si="169"/>
        <v>-1.5699999999999999E-2</v>
      </c>
      <c r="Q259" s="29">
        <f t="shared" si="190"/>
        <v>-0.4871342757299944</v>
      </c>
      <c r="R259" s="29">
        <f t="shared" si="172"/>
        <v>1.95E-2</v>
      </c>
      <c r="S259" s="44"/>
      <c r="T259" s="60"/>
      <c r="U259" s="37"/>
      <c r="V259" s="16"/>
      <c r="Y259" s="20"/>
      <c r="Z259" s="34"/>
      <c r="AA259" s="32"/>
      <c r="AB259" s="32"/>
      <c r="AC259" s="32"/>
      <c r="AD259" s="32"/>
      <c r="AE259" s="20"/>
      <c r="AF259" s="21"/>
      <c r="AG259" s="29"/>
      <c r="AH259" s="29"/>
      <c r="AI259" s="29"/>
      <c r="AJ259" s="29"/>
      <c r="AK259" s="29"/>
      <c r="AL259" s="16"/>
      <c r="AN259" s="42">
        <f t="shared" ref="AN259:AN322" si="193">AP259+2</f>
        <v>-8.0184124651061968</v>
      </c>
      <c r="AO259" s="20">
        <f t="shared" si="159"/>
        <v>-10.104341629181869</v>
      </c>
      <c r="AP259" s="20">
        <f t="shared" si="160"/>
        <v>-10.018412465106197</v>
      </c>
      <c r="AQ259" s="32">
        <f t="shared" si="165"/>
        <v>-34.867142857142866</v>
      </c>
      <c r="AR259" s="32">
        <f t="shared" si="178"/>
        <v>-34.992023809523808</v>
      </c>
      <c r="AS259" s="32">
        <f t="shared" si="184"/>
        <v>-35.151554232804237</v>
      </c>
      <c r="AT259" s="20">
        <f t="shared" si="180"/>
        <v>-0.15953042328042955</v>
      </c>
      <c r="AU259" s="64">
        <f t="shared" si="185"/>
        <v>-0.28441137566137087</v>
      </c>
      <c r="AV259" s="21"/>
      <c r="AW259" s="29">
        <f t="shared" si="191"/>
        <v>-0.68645499220056194</v>
      </c>
      <c r="AX259" s="68">
        <f t="shared" si="167"/>
        <v>0.1145</v>
      </c>
      <c r="AY259" s="29"/>
      <c r="AZ259" s="29"/>
      <c r="BA259" s="16"/>
      <c r="BC259" s="20"/>
      <c r="BD259" s="20"/>
      <c r="BE259" s="32"/>
      <c r="BF259" s="32"/>
      <c r="BG259" s="32"/>
      <c r="BH259" s="32"/>
      <c r="BI259" s="20"/>
      <c r="BJ259" s="21"/>
      <c r="BK259" s="29"/>
      <c r="BL259" s="29"/>
      <c r="BM259" s="29"/>
      <c r="BN259" s="29"/>
      <c r="BO259" s="16"/>
    </row>
    <row r="260" spans="1:67" ht="12.75">
      <c r="A260" s="5">
        <v>42014</v>
      </c>
      <c r="B260" s="8">
        <f t="shared" si="192"/>
        <v>-42.064</v>
      </c>
      <c r="C260" s="8">
        <f t="shared" ref="C260:C323" si="194">ABS(B259-B260)</f>
        <v>0.10099999999999909</v>
      </c>
      <c r="D260" s="2">
        <v>-38.61</v>
      </c>
      <c r="G260" s="20">
        <f t="shared" ref="G260:G323" si="195">G259+0.0190953697945932</f>
        <v>-3.5546297838922367</v>
      </c>
      <c r="H260" s="34">
        <f t="shared" ref="H260:H323" si="196">H259+0.0190953697945932</f>
        <v>-3.545082098994941</v>
      </c>
      <c r="I260" s="32">
        <f t="shared" si="189"/>
        <v>-34.159999999999997</v>
      </c>
      <c r="J260" s="32">
        <f t="shared" si="173"/>
        <v>-34.408333333333331</v>
      </c>
      <c r="K260" s="32">
        <f t="shared" si="174"/>
        <v>-34.709444444444443</v>
      </c>
      <c r="L260" s="32">
        <f t="shared" si="175"/>
        <v>-0.24833333333333485</v>
      </c>
      <c r="M260" s="63">
        <f t="shared" si="176"/>
        <v>-0.54944444444444684</v>
      </c>
      <c r="N260" s="21"/>
      <c r="O260" s="29">
        <f t="shared" si="171"/>
        <v>-0.15061654874436509</v>
      </c>
      <c r="P260" s="29">
        <f t="shared" si="169"/>
        <v>-1.5699999999999999E-2</v>
      </c>
      <c r="Q260" s="29">
        <f t="shared" si="190"/>
        <v>0.1881973244712315</v>
      </c>
      <c r="R260" s="29">
        <f t="shared" si="172"/>
        <v>1.95E-2</v>
      </c>
      <c r="S260" s="44"/>
      <c r="T260" s="60"/>
      <c r="U260" s="37"/>
      <c r="V260" s="16"/>
      <c r="Y260" s="20"/>
      <c r="Z260" s="34"/>
      <c r="AA260" s="32"/>
      <c r="AB260" s="32"/>
      <c r="AC260" s="32"/>
      <c r="AD260" s="32"/>
      <c r="AE260" s="20"/>
      <c r="AF260" s="21"/>
      <c r="AG260" s="29"/>
      <c r="AH260" s="29"/>
      <c r="AI260" s="29"/>
      <c r="AJ260" s="29"/>
      <c r="AK260" s="29"/>
      <c r="AL260" s="16"/>
      <c r="AN260" s="42">
        <f t="shared" si="193"/>
        <v>-7.8465541369548575</v>
      </c>
      <c r="AO260" s="20">
        <f t="shared" ref="AO260:AO323" si="197">AO259+0.171858328151339</f>
        <v>-9.9324833010305298</v>
      </c>
      <c r="AP260" s="20">
        <f t="shared" ref="AP260:AP323" si="198">AP259+0.171858328151339</f>
        <v>-9.8465541369548575</v>
      </c>
      <c r="AQ260" s="32">
        <f t="shared" si="165"/>
        <v>-34.837499999999999</v>
      </c>
      <c r="AR260" s="32">
        <f t="shared" si="178"/>
        <v>-34.737261904761908</v>
      </c>
      <c r="AS260" s="32">
        <f t="shared" si="184"/>
        <v>-35.00180114638448</v>
      </c>
      <c r="AT260" s="20">
        <f t="shared" si="180"/>
        <v>-0.26453924162257181</v>
      </c>
      <c r="AU260" s="64">
        <f t="shared" si="185"/>
        <v>-0.16430114638448146</v>
      </c>
      <c r="AV260" s="21"/>
      <c r="AW260" s="29">
        <f t="shared" si="191"/>
        <v>-5.843769218935891E-2</v>
      </c>
      <c r="AX260" s="68">
        <f t="shared" si="167"/>
        <v>0.1145</v>
      </c>
      <c r="AY260" s="29"/>
      <c r="AZ260" s="29"/>
      <c r="BA260" s="16"/>
      <c r="BC260" s="20"/>
      <c r="BD260" s="20"/>
      <c r="BE260" s="32"/>
      <c r="BF260" s="32"/>
      <c r="BG260" s="32"/>
      <c r="BH260" s="32"/>
      <c r="BI260" s="20"/>
      <c r="BJ260" s="21"/>
      <c r="BK260" s="29"/>
      <c r="BL260" s="29"/>
      <c r="BM260" s="29"/>
      <c r="BN260" s="29"/>
      <c r="BO260" s="16"/>
    </row>
    <row r="261" spans="1:67" ht="12.75">
      <c r="A261" s="5">
        <v>41908</v>
      </c>
      <c r="B261" s="8">
        <f t="shared" si="192"/>
        <v>-41.957999999999998</v>
      </c>
      <c r="C261" s="8">
        <f t="shared" si="194"/>
        <v>0.10600000000000165</v>
      </c>
      <c r="D261" s="2">
        <v>-39.39</v>
      </c>
      <c r="G261" s="20">
        <f t="shared" si="195"/>
        <v>-3.5355344140976435</v>
      </c>
      <c r="H261" s="34">
        <f t="shared" si="196"/>
        <v>-3.5259867292003477</v>
      </c>
      <c r="I261" s="32">
        <f t="shared" si="189"/>
        <v>-34.569999999999993</v>
      </c>
      <c r="J261" s="32">
        <f t="shared" si="173"/>
        <v>-34.466666666666661</v>
      </c>
      <c r="K261" s="32">
        <f t="shared" si="174"/>
        <v>-34.74444444444444</v>
      </c>
      <c r="L261" s="32">
        <f t="shared" si="175"/>
        <v>0.10333333333333172</v>
      </c>
      <c r="M261" s="63">
        <f t="shared" si="176"/>
        <v>-0.17444444444444684</v>
      </c>
      <c r="N261" s="21"/>
      <c r="O261" s="29">
        <f t="shared" si="171"/>
        <v>0.93145428495288063</v>
      </c>
      <c r="P261" s="29">
        <f t="shared" si="169"/>
        <v>-1.5699999999999999E-2</v>
      </c>
      <c r="Q261" s="29">
        <f t="shared" si="190"/>
        <v>0.77546930497206557</v>
      </c>
      <c r="R261" s="29">
        <f t="shared" si="172"/>
        <v>1.95E-2</v>
      </c>
      <c r="S261" s="44"/>
      <c r="T261" s="60"/>
      <c r="U261" s="37"/>
      <c r="V261" s="16"/>
      <c r="Y261" s="20"/>
      <c r="Z261" s="34"/>
      <c r="AA261" s="32"/>
      <c r="AB261" s="32"/>
      <c r="AC261" s="32"/>
      <c r="AD261" s="32"/>
      <c r="AE261" s="20"/>
      <c r="AF261" s="21"/>
      <c r="AG261" s="29"/>
      <c r="AH261" s="29"/>
      <c r="AI261" s="29"/>
      <c r="AJ261" s="29"/>
      <c r="AK261" s="29"/>
      <c r="AL261" s="16"/>
      <c r="AN261" s="42">
        <f t="shared" si="193"/>
        <v>-7.6746958088035182</v>
      </c>
      <c r="AO261" s="20">
        <f t="shared" si="197"/>
        <v>-9.7606249728791905</v>
      </c>
      <c r="AP261" s="20">
        <f t="shared" si="198"/>
        <v>-9.6746958088035182</v>
      </c>
      <c r="AQ261" s="32">
        <f t="shared" si="165"/>
        <v>-34.50714285714286</v>
      </c>
      <c r="AR261" s="32">
        <f t="shared" si="178"/>
        <v>-34.782380952380954</v>
      </c>
      <c r="AS261" s="32">
        <f t="shared" si="184"/>
        <v>-34.865736331569664</v>
      </c>
      <c r="AT261" s="20">
        <f t="shared" si="180"/>
        <v>-8.3355379188709833E-2</v>
      </c>
      <c r="AU261" s="64">
        <f t="shared" si="185"/>
        <v>-0.35859347442680445</v>
      </c>
      <c r="AV261" s="21"/>
      <c r="AW261" s="29">
        <f t="shared" si="191"/>
        <v>0.59692325345985053</v>
      </c>
      <c r="AX261" s="68">
        <f t="shared" si="167"/>
        <v>0.1145</v>
      </c>
      <c r="AY261" s="29"/>
      <c r="AZ261" s="29"/>
      <c r="BA261" s="16"/>
      <c r="BC261" s="20"/>
      <c r="BD261" s="20"/>
      <c r="BE261" s="32"/>
      <c r="BF261" s="32"/>
      <c r="BG261" s="32"/>
      <c r="BH261" s="32"/>
      <c r="BI261" s="20"/>
      <c r="BJ261" s="21"/>
      <c r="BK261" s="29"/>
      <c r="BL261" s="29"/>
      <c r="BM261" s="29"/>
      <c r="BN261" s="29"/>
      <c r="BO261" s="16"/>
    </row>
    <row r="262" spans="1:67" ht="12.75">
      <c r="A262" s="5">
        <v>41802</v>
      </c>
      <c r="B262" s="8">
        <f t="shared" si="192"/>
        <v>-41.851999999999997</v>
      </c>
      <c r="C262" s="8">
        <f t="shared" si="194"/>
        <v>0.10600000000000165</v>
      </c>
      <c r="D262" s="2">
        <v>-39.69</v>
      </c>
      <c r="G262" s="20">
        <f t="shared" si="195"/>
        <v>-3.5164390443030502</v>
      </c>
      <c r="H262" s="34">
        <f t="shared" si="196"/>
        <v>-3.5068913594057545</v>
      </c>
      <c r="I262" s="32">
        <f t="shared" si="189"/>
        <v>-34.67</v>
      </c>
      <c r="J262" s="32">
        <f t="shared" si="173"/>
        <v>-34.746666666666663</v>
      </c>
      <c r="K262" s="32">
        <f t="shared" si="174"/>
        <v>-34.734444444444449</v>
      </c>
      <c r="L262" s="32">
        <f t="shared" si="175"/>
        <v>-7.6666666666660888E-2</v>
      </c>
      <c r="M262" s="63">
        <f t="shared" si="176"/>
        <v>-6.4444444444447413E-2</v>
      </c>
      <c r="N262" s="21"/>
      <c r="O262" s="29">
        <f t="shared" si="171"/>
        <v>-0.78083773620853458</v>
      </c>
      <c r="P262" s="29">
        <f t="shared" si="169"/>
        <v>-1.5699999999999999E-2</v>
      </c>
      <c r="Q262" s="29">
        <f t="shared" si="190"/>
        <v>0.99989057929515679</v>
      </c>
      <c r="R262" s="29">
        <f t="shared" si="172"/>
        <v>1.95E-2</v>
      </c>
      <c r="S262" s="44"/>
      <c r="T262" s="60"/>
      <c r="U262" s="37"/>
      <c r="V262" s="16"/>
      <c r="Y262" s="20"/>
      <c r="Z262" s="34"/>
      <c r="AA262" s="32"/>
      <c r="AB262" s="32"/>
      <c r="AC262" s="32"/>
      <c r="AD262" s="32"/>
      <c r="AE262" s="20"/>
      <c r="AF262" s="21"/>
      <c r="AG262" s="29"/>
      <c r="AH262" s="29"/>
      <c r="AI262" s="29"/>
      <c r="AJ262" s="29"/>
      <c r="AK262" s="29"/>
      <c r="AL262" s="16"/>
      <c r="AN262" s="42">
        <f t="shared" si="193"/>
        <v>-7.5028374806521789</v>
      </c>
      <c r="AO262" s="20">
        <f t="shared" si="197"/>
        <v>-9.5887666447278512</v>
      </c>
      <c r="AP262" s="20">
        <f t="shared" si="198"/>
        <v>-9.5028374806521789</v>
      </c>
      <c r="AQ262" s="32">
        <f t="shared" si="165"/>
        <v>-35.002499999999998</v>
      </c>
      <c r="AR262" s="32">
        <f t="shared" si="178"/>
        <v>-34.699464285714292</v>
      </c>
      <c r="AS262" s="32">
        <f t="shared" si="184"/>
        <v>-34.736036155202818</v>
      </c>
      <c r="AT262" s="20">
        <f t="shared" si="180"/>
        <v>-3.6571869488525977E-2</v>
      </c>
      <c r="AU262" s="64">
        <f t="shared" si="185"/>
        <v>0.26646384479717966</v>
      </c>
      <c r="AV262" s="21"/>
      <c r="AW262" s="29">
        <f t="shared" si="191"/>
        <v>0.97297717475220069</v>
      </c>
      <c r="AX262" s="68">
        <f t="shared" si="167"/>
        <v>0.1145</v>
      </c>
      <c r="AY262" s="29"/>
      <c r="AZ262" s="29"/>
      <c r="BA262" s="16"/>
      <c r="BC262" s="20"/>
      <c r="BD262" s="20"/>
      <c r="BE262" s="32"/>
      <c r="BF262" s="32"/>
      <c r="BG262" s="32"/>
      <c r="BH262" s="32"/>
      <c r="BI262" s="20"/>
      <c r="BJ262" s="21"/>
      <c r="BK262" s="29"/>
      <c r="BL262" s="29"/>
      <c r="BM262" s="29"/>
      <c r="BN262" s="29"/>
      <c r="BO262" s="16"/>
    </row>
    <row r="263" spans="1:67" ht="12.75">
      <c r="A263" s="5">
        <v>41695</v>
      </c>
      <c r="B263" s="8">
        <f t="shared" si="192"/>
        <v>-41.744999999999997</v>
      </c>
      <c r="C263" s="8">
        <f t="shared" si="194"/>
        <v>0.10699999999999932</v>
      </c>
      <c r="D263" s="2">
        <v>-39.770000000000003</v>
      </c>
      <c r="G263" s="20">
        <f t="shared" si="195"/>
        <v>-3.497343674508457</v>
      </c>
      <c r="H263" s="34">
        <f t="shared" si="196"/>
        <v>-3.4877959896111612</v>
      </c>
      <c r="I263" s="32">
        <f t="shared" si="189"/>
        <v>-35</v>
      </c>
      <c r="J263" s="32">
        <f t="shared" si="173"/>
        <v>-34.96</v>
      </c>
      <c r="K263" s="32">
        <f t="shared" si="174"/>
        <v>-34.816111111111105</v>
      </c>
      <c r="L263" s="32">
        <f t="shared" si="175"/>
        <v>3.9999999999999147E-2</v>
      </c>
      <c r="M263" s="63">
        <f t="shared" si="176"/>
        <v>0.18388888888889454</v>
      </c>
      <c r="N263" s="21"/>
      <c r="O263" s="29">
        <f t="shared" si="171"/>
        <v>-0.1506165487443302</v>
      </c>
      <c r="P263" s="29">
        <f t="shared" si="169"/>
        <v>-1.5699999999999999E-2</v>
      </c>
      <c r="Q263" s="29">
        <f t="shared" si="190"/>
        <v>0.75645193902006802</v>
      </c>
      <c r="R263" s="29">
        <f t="shared" si="172"/>
        <v>1.95E-2</v>
      </c>
      <c r="S263" s="44"/>
      <c r="T263" s="60"/>
      <c r="U263" s="37"/>
      <c r="V263" s="16"/>
      <c r="Y263" s="20"/>
      <c r="Z263" s="34"/>
      <c r="AA263" s="32"/>
      <c r="AB263" s="32"/>
      <c r="AC263" s="32"/>
      <c r="AD263" s="32"/>
      <c r="AE263" s="20"/>
      <c r="AF263" s="21"/>
      <c r="AG263" s="29"/>
      <c r="AH263" s="29"/>
      <c r="AI263" s="29"/>
      <c r="AJ263" s="29"/>
      <c r="AK263" s="29"/>
      <c r="AL263" s="16"/>
      <c r="AN263" s="42">
        <f t="shared" si="193"/>
        <v>-7.3309791525008396</v>
      </c>
      <c r="AO263" s="20">
        <f t="shared" si="197"/>
        <v>-9.416908316576512</v>
      </c>
      <c r="AP263" s="20">
        <f t="shared" si="198"/>
        <v>-9.3309791525008396</v>
      </c>
      <c r="AQ263" s="32">
        <f t="shared" si="165"/>
        <v>-34.588749999999997</v>
      </c>
      <c r="AR263" s="32">
        <f t="shared" si="178"/>
        <v>-34.71226851851852</v>
      </c>
      <c r="AS263" s="32">
        <f t="shared" si="184"/>
        <v>-34.664766313932979</v>
      </c>
      <c r="AT263" s="20">
        <f t="shared" si="180"/>
        <v>4.7502204585541108E-2</v>
      </c>
      <c r="AU263" s="64">
        <f t="shared" si="185"/>
        <v>-7.6016313932981916E-2</v>
      </c>
      <c r="AV263" s="21"/>
      <c r="AW263" s="29">
        <f t="shared" si="191"/>
        <v>0.89376426254119712</v>
      </c>
      <c r="AX263" s="68">
        <f t="shared" si="167"/>
        <v>0.1145</v>
      </c>
      <c r="AY263" s="29"/>
      <c r="AZ263" s="29"/>
      <c r="BA263" s="16"/>
      <c r="BC263" s="20"/>
      <c r="BD263" s="20"/>
      <c r="BE263" s="32"/>
      <c r="BF263" s="32"/>
      <c r="BG263" s="32"/>
      <c r="BH263" s="32"/>
      <c r="BI263" s="20"/>
      <c r="BJ263" s="21"/>
      <c r="BK263" s="29"/>
      <c r="BL263" s="29"/>
      <c r="BM263" s="29"/>
      <c r="BN263" s="29"/>
      <c r="BO263" s="16"/>
    </row>
    <row r="264" spans="1:67" ht="12.75">
      <c r="A264" s="5">
        <v>41596</v>
      </c>
      <c r="B264" s="8">
        <f t="shared" si="192"/>
        <v>-41.646000000000001</v>
      </c>
      <c r="C264" s="8">
        <f t="shared" si="194"/>
        <v>9.8999999999996646E-2</v>
      </c>
      <c r="D264" s="2">
        <v>-40.58</v>
      </c>
      <c r="G264" s="20">
        <f t="shared" si="195"/>
        <v>-3.4782483047138637</v>
      </c>
      <c r="H264" s="34">
        <f t="shared" si="196"/>
        <v>-3.468700619816568</v>
      </c>
      <c r="I264" s="32">
        <f t="shared" si="189"/>
        <v>-35.21</v>
      </c>
      <c r="J264" s="32">
        <f t="shared" si="173"/>
        <v>-35.07</v>
      </c>
      <c r="K264" s="32">
        <f t="shared" si="174"/>
        <v>-34.845555555555549</v>
      </c>
      <c r="L264" s="32">
        <f t="shared" si="175"/>
        <v>0.14000000000000057</v>
      </c>
      <c r="M264" s="63">
        <f t="shared" si="176"/>
        <v>0.36444444444445168</v>
      </c>
      <c r="N264" s="21"/>
      <c r="O264" s="29">
        <f t="shared" si="171"/>
        <v>0.93145428495286786</v>
      </c>
      <c r="P264" s="29">
        <f t="shared" si="169"/>
        <v>-1.5699999999999999E-2</v>
      </c>
      <c r="Q264" s="29">
        <f t="shared" si="190"/>
        <v>0.15906102945062831</v>
      </c>
      <c r="R264" s="29">
        <f t="shared" si="172"/>
        <v>1.95E-2</v>
      </c>
      <c r="S264" s="44"/>
      <c r="T264" s="60"/>
      <c r="U264" s="37"/>
      <c r="V264" s="16"/>
      <c r="Y264" s="20"/>
      <c r="Z264" s="34"/>
      <c r="AA264" s="32"/>
      <c r="AB264" s="32"/>
      <c r="AC264" s="32"/>
      <c r="AD264" s="32"/>
      <c r="AE264" s="20"/>
      <c r="AF264" s="21"/>
      <c r="AG264" s="29"/>
      <c r="AH264" s="29"/>
      <c r="AI264" s="29"/>
      <c r="AJ264" s="29"/>
      <c r="AK264" s="29"/>
      <c r="AL264" s="16"/>
      <c r="AN264" s="42">
        <f t="shared" si="193"/>
        <v>-7.1591208243495004</v>
      </c>
      <c r="AO264" s="20">
        <f t="shared" si="197"/>
        <v>-9.2450499884251727</v>
      </c>
      <c r="AP264" s="20">
        <f t="shared" si="198"/>
        <v>-9.1591208243495004</v>
      </c>
      <c r="AQ264" s="32">
        <f t="shared" si="165"/>
        <v>-34.545555555555559</v>
      </c>
      <c r="AR264" s="32">
        <f t="shared" si="178"/>
        <v>-34.524351851851854</v>
      </c>
      <c r="AS264" s="32">
        <f t="shared" si="184"/>
        <v>-34.65335537918871</v>
      </c>
      <c r="AT264" s="20">
        <f t="shared" si="180"/>
        <v>-0.12900352733685594</v>
      </c>
      <c r="AU264" s="64">
        <f t="shared" si="185"/>
        <v>-0.10779982363315099</v>
      </c>
      <c r="AV264" s="21"/>
      <c r="AW264" s="29">
        <f t="shared" si="191"/>
        <v>0.39634911880383111</v>
      </c>
      <c r="AX264" s="68">
        <f t="shared" si="167"/>
        <v>0.1145</v>
      </c>
      <c r="AY264" s="29"/>
      <c r="AZ264" s="29"/>
      <c r="BA264" s="16"/>
      <c r="BC264" s="20"/>
      <c r="BD264" s="20"/>
      <c r="BE264" s="32"/>
      <c r="BF264" s="32"/>
      <c r="BG264" s="32"/>
      <c r="BH264" s="32"/>
      <c r="BI264" s="20"/>
      <c r="BJ264" s="21"/>
      <c r="BK264" s="29"/>
      <c r="BL264" s="29"/>
      <c r="BM264" s="29"/>
      <c r="BN264" s="29"/>
      <c r="BO264" s="16"/>
    </row>
    <row r="265" spans="1:67" ht="12.75">
      <c r="A265" s="5">
        <v>41497</v>
      </c>
      <c r="B265" s="8">
        <f t="shared" si="192"/>
        <v>-41.546999999999997</v>
      </c>
      <c r="C265" s="8">
        <f t="shared" si="194"/>
        <v>9.9000000000003752E-2</v>
      </c>
      <c r="D265" s="2">
        <v>-41.63</v>
      </c>
      <c r="G265" s="20">
        <f t="shared" si="195"/>
        <v>-3.4591529349192705</v>
      </c>
      <c r="H265" s="34">
        <f t="shared" si="196"/>
        <v>-3.4496052500219747</v>
      </c>
      <c r="I265" s="32">
        <f t="shared" si="189"/>
        <v>-35</v>
      </c>
      <c r="J265" s="32">
        <f t="shared" si="173"/>
        <v>-35.105000000000004</v>
      </c>
      <c r="K265" s="32">
        <f t="shared" si="174"/>
        <v>-34.876666666666665</v>
      </c>
      <c r="L265" s="32">
        <f t="shared" si="175"/>
        <v>-0.10500000000000398</v>
      </c>
      <c r="M265" s="63">
        <f t="shared" si="176"/>
        <v>0.12333333333333485</v>
      </c>
      <c r="N265" s="21"/>
      <c r="O265" s="29">
        <f t="shared" si="171"/>
        <v>-0.78083773620855657</v>
      </c>
      <c r="P265" s="29">
        <f t="shared" si="169"/>
        <v>-1.5699999999999999E-2</v>
      </c>
      <c r="Q265" s="29">
        <f t="shared" si="190"/>
        <v>-0.51275630356518276</v>
      </c>
      <c r="R265" s="29">
        <f t="shared" si="172"/>
        <v>1.95E-2</v>
      </c>
      <c r="S265" s="44"/>
      <c r="T265" s="60"/>
      <c r="U265" s="37"/>
      <c r="V265" s="16"/>
      <c r="Y265" s="20"/>
      <c r="Z265" s="34"/>
      <c r="AA265" s="32"/>
      <c r="AB265" s="32"/>
      <c r="AC265" s="32"/>
      <c r="AD265" s="32"/>
      <c r="AE265" s="20"/>
      <c r="AF265" s="21"/>
      <c r="AG265" s="29"/>
      <c r="AH265" s="29"/>
      <c r="AI265" s="29"/>
      <c r="AJ265" s="29"/>
      <c r="AK265" s="29"/>
      <c r="AL265" s="16"/>
      <c r="AN265" s="42">
        <f t="shared" si="193"/>
        <v>-6.9872624961981611</v>
      </c>
      <c r="AO265" s="20">
        <f t="shared" si="197"/>
        <v>-9.0731916602738334</v>
      </c>
      <c r="AP265" s="20">
        <f t="shared" si="198"/>
        <v>-8.9872624961981611</v>
      </c>
      <c r="AQ265" s="32">
        <f t="shared" si="165"/>
        <v>-34.438749999999999</v>
      </c>
      <c r="AR265" s="32">
        <f t="shared" si="178"/>
        <v>-34.516620370370369</v>
      </c>
      <c r="AS265" s="32">
        <f t="shared" si="184"/>
        <v>-34.710052910052909</v>
      </c>
      <c r="AT265" s="20">
        <f t="shared" si="180"/>
        <v>-0.19343253968254004</v>
      </c>
      <c r="AU265" s="64">
        <f t="shared" si="185"/>
        <v>-0.27130291005290985</v>
      </c>
      <c r="AV265" s="21"/>
      <c r="AW265" s="29">
        <f t="shared" si="191"/>
        <v>-0.28652218255164658</v>
      </c>
      <c r="AX265" s="68">
        <f t="shared" si="167"/>
        <v>0.1145</v>
      </c>
      <c r="AY265" s="29"/>
      <c r="AZ265" s="29"/>
      <c r="BA265" s="16"/>
      <c r="BC265" s="20"/>
      <c r="BD265" s="20"/>
      <c r="BE265" s="32"/>
      <c r="BF265" s="32"/>
      <c r="BG265" s="32"/>
      <c r="BH265" s="32"/>
      <c r="BI265" s="20"/>
      <c r="BJ265" s="21"/>
      <c r="BK265" s="29"/>
      <c r="BL265" s="29"/>
      <c r="BM265" s="29"/>
      <c r="BN265" s="29"/>
      <c r="BO265" s="16"/>
    </row>
    <row r="266" spans="1:67" ht="12.75">
      <c r="A266" s="5">
        <v>41381</v>
      </c>
      <c r="B266" s="8">
        <f t="shared" si="192"/>
        <v>-41.430999999999997</v>
      </c>
      <c r="C266" s="8">
        <f t="shared" si="194"/>
        <v>0.11599999999999966</v>
      </c>
      <c r="D266" s="2">
        <v>-41.45</v>
      </c>
      <c r="G266" s="20">
        <f t="shared" si="195"/>
        <v>-3.4400575651246772</v>
      </c>
      <c r="H266" s="34">
        <f t="shared" si="196"/>
        <v>-3.4305098802273815</v>
      </c>
      <c r="I266" s="32">
        <f t="shared" si="189"/>
        <v>-35.105000000000004</v>
      </c>
      <c r="J266" s="32">
        <f t="shared" si="173"/>
        <v>-35.080000000000005</v>
      </c>
      <c r="K266" s="32">
        <f t="shared" si="174"/>
        <v>-34.86888888888889</v>
      </c>
      <c r="L266" s="32">
        <f t="shared" si="175"/>
        <v>2.4999999999998579E-2</v>
      </c>
      <c r="M266" s="63">
        <f t="shared" si="176"/>
        <v>0.23611111111111427</v>
      </c>
      <c r="N266" s="21"/>
      <c r="O266" s="29">
        <f t="shared" si="171"/>
        <v>-0.15061654874429534</v>
      </c>
      <c r="P266" s="29">
        <f t="shared" si="169"/>
        <v>-1.5699999999999999E-2</v>
      </c>
      <c r="Q266" s="29">
        <f t="shared" si="190"/>
        <v>-0.9446492634912963</v>
      </c>
      <c r="R266" s="29">
        <f t="shared" si="172"/>
        <v>1.95E-2</v>
      </c>
      <c r="S266" s="44"/>
      <c r="T266" s="60"/>
      <c r="U266" s="37"/>
      <c r="V266" s="16"/>
      <c r="Y266" s="20"/>
      <c r="Z266" s="34"/>
      <c r="AA266" s="32"/>
      <c r="AB266" s="32"/>
      <c r="AC266" s="32"/>
      <c r="AD266" s="32"/>
      <c r="AE266" s="20"/>
      <c r="AF266" s="21"/>
      <c r="AG266" s="29"/>
      <c r="AH266" s="29"/>
      <c r="AI266" s="29"/>
      <c r="AJ266" s="29"/>
      <c r="AK266" s="29"/>
      <c r="AL266" s="16"/>
      <c r="AN266" s="42">
        <f t="shared" si="193"/>
        <v>-6.8154041680468218</v>
      </c>
      <c r="AO266" s="20">
        <f t="shared" si="197"/>
        <v>-8.9013333321224941</v>
      </c>
      <c r="AP266" s="20">
        <f t="shared" si="198"/>
        <v>-8.8154041680468218</v>
      </c>
      <c r="AQ266" s="32">
        <f t="shared" si="165"/>
        <v>-34.565555555555562</v>
      </c>
      <c r="AR266" s="32">
        <f t="shared" si="178"/>
        <v>-34.544768518518516</v>
      </c>
      <c r="AS266" s="32">
        <f t="shared" si="184"/>
        <v>-34.760592592592587</v>
      </c>
      <c r="AT266" s="20">
        <f t="shared" si="180"/>
        <v>-0.21582407407407089</v>
      </c>
      <c r="AU266" s="64">
        <f t="shared" si="185"/>
        <v>-0.19503703703702513</v>
      </c>
      <c r="AV266" s="21"/>
      <c r="AW266" s="29">
        <f t="shared" si="191"/>
        <v>-0.83532657035184543</v>
      </c>
      <c r="AX266" s="68">
        <f t="shared" si="167"/>
        <v>0.1145</v>
      </c>
      <c r="AY266" s="29"/>
      <c r="AZ266" s="29"/>
      <c r="BA266" s="16"/>
      <c r="BC266" s="20"/>
      <c r="BD266" s="20"/>
      <c r="BE266" s="32"/>
      <c r="BF266" s="32"/>
      <c r="BG266" s="32"/>
      <c r="BH266" s="32"/>
      <c r="BI266" s="20"/>
      <c r="BJ266" s="21"/>
      <c r="BK266" s="29"/>
      <c r="BL266" s="29"/>
      <c r="BM266" s="29"/>
      <c r="BN266" s="29"/>
      <c r="BO266" s="16"/>
    </row>
    <row r="267" spans="1:67" ht="12.75">
      <c r="A267" s="5">
        <v>41274</v>
      </c>
      <c r="B267" s="8">
        <f t="shared" si="192"/>
        <v>-41.323999999999998</v>
      </c>
      <c r="C267" s="8">
        <f t="shared" si="194"/>
        <v>0.10699999999999932</v>
      </c>
      <c r="D267" s="2">
        <v>-41.04</v>
      </c>
      <c r="G267" s="20">
        <f t="shared" si="195"/>
        <v>-3.4209621953300839</v>
      </c>
      <c r="H267" s="34">
        <f t="shared" si="196"/>
        <v>-3.4114145104327882</v>
      </c>
      <c r="I267" s="32">
        <f t="shared" si="189"/>
        <v>-35.135000000000005</v>
      </c>
      <c r="J267" s="32">
        <f t="shared" si="173"/>
        <v>-35</v>
      </c>
      <c r="K267" s="32">
        <f t="shared" si="174"/>
        <v>-34.782777777777774</v>
      </c>
      <c r="L267" s="32">
        <f t="shared" si="175"/>
        <v>0.13500000000000512</v>
      </c>
      <c r="M267" s="63">
        <f t="shared" si="176"/>
        <v>0.3522222222222311</v>
      </c>
      <c r="N267" s="21"/>
      <c r="O267" s="29">
        <f t="shared" si="171"/>
        <v>0.93145428495287574</v>
      </c>
      <c r="P267" s="29">
        <f t="shared" si="169"/>
        <v>-1.5699999999999999E-2</v>
      </c>
      <c r="Q267" s="29">
        <f t="shared" si="190"/>
        <v>-0.93453033442271105</v>
      </c>
      <c r="R267" s="29">
        <f t="shared" si="172"/>
        <v>1.95E-2</v>
      </c>
      <c r="S267" s="44"/>
      <c r="T267" s="60"/>
      <c r="U267" s="37"/>
      <c r="V267" s="16"/>
      <c r="Y267" s="20"/>
      <c r="Z267" s="34"/>
      <c r="AA267" s="32"/>
      <c r="AB267" s="32"/>
      <c r="AC267" s="32"/>
      <c r="AD267" s="32"/>
      <c r="AE267" s="20"/>
      <c r="AF267" s="21"/>
      <c r="AG267" s="29"/>
      <c r="AH267" s="29"/>
      <c r="AI267" s="29"/>
      <c r="AJ267" s="29"/>
      <c r="AK267" s="29"/>
      <c r="AL267" s="16"/>
      <c r="AN267" s="42">
        <f t="shared" si="193"/>
        <v>-6.6435458398954825</v>
      </c>
      <c r="AO267" s="20">
        <f t="shared" si="197"/>
        <v>-8.7294750039711548</v>
      </c>
      <c r="AP267" s="20">
        <f t="shared" si="198"/>
        <v>-8.6435458398954825</v>
      </c>
      <c r="AQ267" s="32">
        <f t="shared" si="165"/>
        <v>-34.629999999999995</v>
      </c>
      <c r="AR267" s="32">
        <f t="shared" si="178"/>
        <v>-34.653333333333336</v>
      </c>
      <c r="AS267" s="32">
        <f t="shared" si="184"/>
        <v>-34.703401234567906</v>
      </c>
      <c r="AT267" s="20">
        <f t="shared" si="180"/>
        <v>-5.0067901234569945E-2</v>
      </c>
      <c r="AU267" s="64">
        <f t="shared" si="185"/>
        <v>-7.3401234567910478E-2</v>
      </c>
      <c r="AV267" s="21"/>
      <c r="AW267" s="29">
        <f t="shared" si="191"/>
        <v>-0.99327237226368403</v>
      </c>
      <c r="AX267" s="68">
        <f t="shared" si="167"/>
        <v>0.1145</v>
      </c>
      <c r="AY267" s="29"/>
      <c r="AZ267" s="29"/>
      <c r="BA267" s="16"/>
      <c r="BC267" s="20"/>
      <c r="BD267" s="20"/>
      <c r="BE267" s="32"/>
      <c r="BF267" s="32"/>
      <c r="BG267" s="32"/>
      <c r="BH267" s="32"/>
      <c r="BI267" s="20"/>
      <c r="BJ267" s="21"/>
      <c r="BK267" s="29"/>
      <c r="BL267" s="29"/>
      <c r="BM267" s="29"/>
      <c r="BN267" s="29"/>
      <c r="BO267" s="16"/>
    </row>
    <row r="268" spans="1:67" ht="12.75">
      <c r="A268" s="5">
        <v>41172</v>
      </c>
      <c r="B268" s="8">
        <f t="shared" si="192"/>
        <v>-41.222000000000001</v>
      </c>
      <c r="C268" s="8">
        <f t="shared" si="194"/>
        <v>0.10199999999999676</v>
      </c>
      <c r="D268" s="2">
        <v>-40.32</v>
      </c>
      <c r="G268" s="20">
        <f t="shared" si="195"/>
        <v>-3.4018668255354907</v>
      </c>
      <c r="H268" s="34">
        <f t="shared" si="196"/>
        <v>-3.392319140638195</v>
      </c>
      <c r="I268" s="32">
        <f t="shared" si="189"/>
        <v>-34.76</v>
      </c>
      <c r="J268" s="32">
        <f t="shared" si="173"/>
        <v>-34.778333333333336</v>
      </c>
      <c r="K268" s="32">
        <f t="shared" si="174"/>
        <v>-34.731111111111119</v>
      </c>
      <c r="L268" s="32">
        <f t="shared" si="175"/>
        <v>-1.8333333333337976E-2</v>
      </c>
      <c r="M268" s="63">
        <f t="shared" si="176"/>
        <v>2.8888888888879194E-2</v>
      </c>
      <c r="N268" s="21"/>
      <c r="O268" s="29">
        <f t="shared" si="171"/>
        <v>-0.78083773620854313</v>
      </c>
      <c r="P268" s="29">
        <f t="shared" si="169"/>
        <v>-1.5699999999999999E-2</v>
      </c>
      <c r="Q268" s="29">
        <f t="shared" si="190"/>
        <v>-0.48713427572997603</v>
      </c>
      <c r="R268" s="29">
        <f t="shared" si="172"/>
        <v>1.95E-2</v>
      </c>
      <c r="S268" s="44"/>
      <c r="T268" s="60"/>
      <c r="U268" s="37"/>
      <c r="V268" s="16"/>
      <c r="Y268" s="20"/>
      <c r="Z268" s="34"/>
      <c r="AA268" s="32"/>
      <c r="AB268" s="32"/>
      <c r="AC268" s="32"/>
      <c r="AD268" s="32"/>
      <c r="AE268" s="20"/>
      <c r="AF268" s="21"/>
      <c r="AG268" s="29"/>
      <c r="AH268" s="29"/>
      <c r="AI268" s="29"/>
      <c r="AJ268" s="29"/>
      <c r="AK268" s="29"/>
      <c r="AL268" s="16"/>
      <c r="AN268" s="42">
        <f t="shared" si="193"/>
        <v>-6.4716875117441433</v>
      </c>
      <c r="AO268" s="20">
        <f t="shared" si="197"/>
        <v>-8.5576166758198156</v>
      </c>
      <c r="AP268" s="20">
        <f t="shared" si="198"/>
        <v>-8.4716875117441433</v>
      </c>
      <c r="AQ268" s="32">
        <f t="shared" ref="AQ268:AQ317" si="199">AVERAGEIFS(Oxy,KyrBP,"&gt;"&amp;AO268,KyrBP,"&lt;="&amp;AO269)</f>
        <v>-34.764444444444443</v>
      </c>
      <c r="AR268" s="32">
        <f t="shared" si="178"/>
        <v>-34.914074074074072</v>
      </c>
      <c r="AS268" s="32">
        <f t="shared" si="184"/>
        <v>-34.664762345679009</v>
      </c>
      <c r="AT268" s="20">
        <f t="shared" si="180"/>
        <v>0.24931172839506388</v>
      </c>
      <c r="AU268" s="64">
        <f t="shared" si="185"/>
        <v>9.9682098765434546E-2</v>
      </c>
      <c r="AV268" s="21"/>
      <c r="AW268" s="29">
        <f t="shared" si="191"/>
        <v>-0.68645499220055184</v>
      </c>
      <c r="AX268" s="68">
        <f t="shared" si="167"/>
        <v>0.1145</v>
      </c>
      <c r="AY268" s="29"/>
      <c r="AZ268" s="29"/>
      <c r="BA268" s="16"/>
      <c r="BC268" s="20"/>
      <c r="BD268" s="20"/>
      <c r="BE268" s="32"/>
      <c r="BF268" s="32"/>
      <c r="BG268" s="32"/>
      <c r="BH268" s="32"/>
      <c r="BI268" s="20"/>
      <c r="BJ268" s="21"/>
      <c r="BK268" s="29"/>
      <c r="BL268" s="29"/>
      <c r="BM268" s="29"/>
      <c r="BN268" s="29"/>
      <c r="BO268" s="16"/>
    </row>
    <row r="269" spans="1:67" ht="12.75">
      <c r="A269" s="5">
        <v>41091</v>
      </c>
      <c r="B269" s="8">
        <f t="shared" si="192"/>
        <v>-41.140999999999998</v>
      </c>
      <c r="C269" s="8">
        <f t="shared" si="194"/>
        <v>8.100000000000307E-2</v>
      </c>
      <c r="D269" s="2">
        <v>-37.869999999999997</v>
      </c>
      <c r="G269" s="20">
        <f t="shared" si="195"/>
        <v>-3.3827714557408974</v>
      </c>
      <c r="H269" s="34">
        <f t="shared" si="196"/>
        <v>-3.3732237708436017</v>
      </c>
      <c r="I269" s="32">
        <f t="shared" si="189"/>
        <v>-34.44</v>
      </c>
      <c r="J269" s="32">
        <f t="shared" si="173"/>
        <v>-34.566666666666663</v>
      </c>
      <c r="K269" s="32">
        <f t="shared" si="174"/>
        <v>-34.656666666666666</v>
      </c>
      <c r="L269" s="32">
        <f t="shared" si="175"/>
        <v>-0.12666666666666515</v>
      </c>
      <c r="M269" s="63">
        <f t="shared" si="176"/>
        <v>-0.21666666666666856</v>
      </c>
      <c r="N269" s="21"/>
      <c r="O269" s="29">
        <f t="shared" si="171"/>
        <v>-0.15061654874431665</v>
      </c>
      <c r="P269" s="29">
        <f t="shared" si="169"/>
        <v>-1.5699999999999999E-2</v>
      </c>
      <c r="Q269" s="29">
        <f t="shared" si="190"/>
        <v>0.18819732447123821</v>
      </c>
      <c r="R269" s="29">
        <f t="shared" si="172"/>
        <v>1.95E-2</v>
      </c>
      <c r="S269" s="44"/>
      <c r="T269" s="60"/>
      <c r="U269" s="37"/>
      <c r="V269" s="16"/>
      <c r="Y269" s="20"/>
      <c r="Z269" s="34"/>
      <c r="AA269" s="32"/>
      <c r="AB269" s="32"/>
      <c r="AC269" s="32"/>
      <c r="AD269" s="32"/>
      <c r="AE269" s="20"/>
      <c r="AF269" s="21"/>
      <c r="AG269" s="29"/>
      <c r="AH269" s="29"/>
      <c r="AI269" s="29"/>
      <c r="AJ269" s="29"/>
      <c r="AK269" s="29"/>
      <c r="AL269" s="16"/>
      <c r="AN269" s="42">
        <f t="shared" si="193"/>
        <v>-6.299829183592804</v>
      </c>
      <c r="AO269" s="20">
        <f t="shared" si="197"/>
        <v>-8.3857583476684763</v>
      </c>
      <c r="AP269" s="20">
        <f t="shared" si="198"/>
        <v>-8.299829183592804</v>
      </c>
      <c r="AQ269" s="32">
        <f t="shared" si="199"/>
        <v>-35.347777777777779</v>
      </c>
      <c r="AR269" s="32">
        <f t="shared" si="178"/>
        <v>-35.024740740740739</v>
      </c>
      <c r="AS269" s="32">
        <f t="shared" si="184"/>
        <v>-34.682478395061729</v>
      </c>
      <c r="AT269" s="20">
        <f t="shared" si="180"/>
        <v>0.34226234567901059</v>
      </c>
      <c r="AU269" s="64">
        <f t="shared" si="185"/>
        <v>0.66529938271605005</v>
      </c>
      <c r="AV269" s="21"/>
      <c r="AW269" s="29">
        <f t="shared" si="191"/>
        <v>-5.8437692189341424E-2</v>
      </c>
      <c r="AX269" s="68">
        <f t="shared" si="167"/>
        <v>0.1145</v>
      </c>
      <c r="AY269" s="29"/>
      <c r="AZ269" s="29"/>
      <c r="BA269" s="16"/>
      <c r="BC269" s="20"/>
      <c r="BD269" s="20"/>
      <c r="BE269" s="32"/>
      <c r="BF269" s="32"/>
      <c r="BG269" s="32"/>
      <c r="BH269" s="32"/>
      <c r="BI269" s="20"/>
      <c r="BJ269" s="21"/>
      <c r="BK269" s="29"/>
      <c r="BL269" s="29"/>
      <c r="BM269" s="29"/>
      <c r="BN269" s="29"/>
      <c r="BO269" s="16"/>
    </row>
    <row r="270" spans="1:67" ht="12.75">
      <c r="A270" s="5">
        <v>41009</v>
      </c>
      <c r="B270" s="8">
        <f t="shared" si="192"/>
        <v>-41.058999999999997</v>
      </c>
      <c r="C270" s="8">
        <f t="shared" si="194"/>
        <v>8.2000000000000739E-2</v>
      </c>
      <c r="D270" s="2">
        <v>-38.67</v>
      </c>
      <c r="G270" s="20">
        <f t="shared" si="195"/>
        <v>-3.3636760859463042</v>
      </c>
      <c r="H270" s="34">
        <f t="shared" si="196"/>
        <v>-3.3541284010490084</v>
      </c>
      <c r="I270" s="32">
        <f t="shared" si="189"/>
        <v>-34.5</v>
      </c>
      <c r="J270" s="32">
        <f t="shared" si="173"/>
        <v>-34.278333333333336</v>
      </c>
      <c r="K270" s="32">
        <f t="shared" si="174"/>
        <v>-34.595555555555556</v>
      </c>
      <c r="L270" s="32">
        <f t="shared" si="175"/>
        <v>0.22166666666666401</v>
      </c>
      <c r="M270" s="63">
        <f t="shared" si="176"/>
        <v>-9.5555555555556282E-2</v>
      </c>
      <c r="N270" s="21"/>
      <c r="O270" s="29">
        <f t="shared" si="171"/>
        <v>0.93145428495286287</v>
      </c>
      <c r="P270" s="29">
        <f t="shared" si="169"/>
        <v>-1.5699999999999999E-2</v>
      </c>
      <c r="Q270" s="29">
        <f t="shared" si="190"/>
        <v>0.77546930497208777</v>
      </c>
      <c r="R270" s="29">
        <f t="shared" si="172"/>
        <v>1.95E-2</v>
      </c>
      <c r="S270" s="44"/>
      <c r="T270" s="60"/>
      <c r="U270" s="37"/>
      <c r="V270" s="16"/>
      <c r="Y270" s="20"/>
      <c r="Z270" s="34"/>
      <c r="AA270" s="32"/>
      <c r="AB270" s="32"/>
      <c r="AC270" s="32"/>
      <c r="AD270" s="32"/>
      <c r="AE270" s="20"/>
      <c r="AF270" s="21"/>
      <c r="AG270" s="29"/>
      <c r="AH270" s="29"/>
      <c r="AI270" s="29"/>
      <c r="AJ270" s="29"/>
      <c r="AK270" s="29"/>
      <c r="AL270" s="16"/>
      <c r="AN270" s="42">
        <f t="shared" si="193"/>
        <v>-6.1279708554414647</v>
      </c>
      <c r="AO270" s="20">
        <f t="shared" si="197"/>
        <v>-8.213900019517137</v>
      </c>
      <c r="AP270" s="20">
        <f t="shared" si="198"/>
        <v>-8.1279708554414647</v>
      </c>
      <c r="AQ270" s="32">
        <f t="shared" si="199"/>
        <v>-34.962000000000003</v>
      </c>
      <c r="AR270" s="32">
        <f t="shared" si="178"/>
        <v>-34.932518518518521</v>
      </c>
      <c r="AS270" s="32">
        <f t="shared" si="184"/>
        <v>-34.687839506172843</v>
      </c>
      <c r="AT270" s="20">
        <f t="shared" si="180"/>
        <v>0.2446790123456779</v>
      </c>
      <c r="AU270" s="64">
        <f t="shared" si="185"/>
        <v>0.27416049382716068</v>
      </c>
      <c r="AV270" s="21"/>
      <c r="AW270" s="29">
        <f t="shared" si="191"/>
        <v>0.5969232534598703</v>
      </c>
      <c r="AX270" s="68">
        <f t="shared" ref="AX270:AX326" si="200">AX269</f>
        <v>0.1145</v>
      </c>
      <c r="AY270" s="29"/>
      <c r="AZ270" s="29"/>
      <c r="BA270" s="16"/>
      <c r="BC270" s="20"/>
      <c r="BD270" s="20"/>
      <c r="BE270" s="32"/>
      <c r="BF270" s="32"/>
      <c r="BG270" s="32"/>
      <c r="BH270" s="32"/>
      <c r="BI270" s="20"/>
      <c r="BJ270" s="21"/>
      <c r="BK270" s="29"/>
      <c r="BL270" s="29"/>
      <c r="BM270" s="29"/>
      <c r="BN270" s="29"/>
      <c r="BO270" s="16"/>
    </row>
    <row r="271" spans="1:67" ht="12.75">
      <c r="A271" s="5">
        <v>40916</v>
      </c>
      <c r="B271" s="8">
        <f t="shared" si="192"/>
        <v>-40.966000000000001</v>
      </c>
      <c r="C271" s="8">
        <f t="shared" si="194"/>
        <v>9.2999999999996419E-2</v>
      </c>
      <c r="D271" s="2">
        <v>-39.229999999999997</v>
      </c>
      <c r="G271" s="20">
        <f t="shared" si="195"/>
        <v>-3.3445807161517109</v>
      </c>
      <c r="H271" s="34">
        <f t="shared" si="196"/>
        <v>-3.3350330312544152</v>
      </c>
      <c r="I271" s="32">
        <f t="shared" si="189"/>
        <v>-33.895000000000003</v>
      </c>
      <c r="J271" s="32">
        <f t="shared" si="173"/>
        <v>-34.31</v>
      </c>
      <c r="K271" s="32">
        <f t="shared" si="174"/>
        <v>-34.537222222222219</v>
      </c>
      <c r="L271" s="32">
        <f t="shared" si="175"/>
        <v>-0.41499999999999915</v>
      </c>
      <c r="M271" s="63">
        <f t="shared" si="176"/>
        <v>-0.64222222222221603</v>
      </c>
      <c r="N271" s="21"/>
      <c r="O271" s="29">
        <f t="shared" si="171"/>
        <v>-0.78083773620856523</v>
      </c>
      <c r="P271" s="29">
        <f t="shared" si="169"/>
        <v>-1.5699999999999999E-2</v>
      </c>
      <c r="Q271" s="29">
        <f t="shared" si="190"/>
        <v>0.99989057929515668</v>
      </c>
      <c r="R271" s="29">
        <f t="shared" si="172"/>
        <v>1.95E-2</v>
      </c>
      <c r="S271" s="44"/>
      <c r="T271" s="60"/>
      <c r="U271" s="37"/>
      <c r="V271" s="16"/>
      <c r="Y271" s="20"/>
      <c r="Z271" s="34"/>
      <c r="AA271" s="32"/>
      <c r="AB271" s="32"/>
      <c r="AC271" s="32"/>
      <c r="AD271" s="32"/>
      <c r="AE271" s="20"/>
      <c r="AF271" s="21"/>
      <c r="AG271" s="29"/>
      <c r="AH271" s="29"/>
      <c r="AI271" s="29"/>
      <c r="AJ271" s="29"/>
      <c r="AK271" s="29"/>
      <c r="AL271" s="16"/>
      <c r="AN271" s="42">
        <f t="shared" si="193"/>
        <v>-5.9561125272901254</v>
      </c>
      <c r="AO271" s="20">
        <f t="shared" si="197"/>
        <v>-8.0420416913657977</v>
      </c>
      <c r="AP271" s="20">
        <f t="shared" si="198"/>
        <v>-7.9561125272901254</v>
      </c>
      <c r="AQ271" s="32">
        <f t="shared" si="199"/>
        <v>-34.487777777777779</v>
      </c>
      <c r="AR271" s="32">
        <f t="shared" si="178"/>
        <v>-34.563592592592592</v>
      </c>
      <c r="AS271" s="32">
        <f t="shared" si="184"/>
        <v>-34.724444444444444</v>
      </c>
      <c r="AT271" s="20">
        <f t="shared" si="180"/>
        <v>-0.16085185185185225</v>
      </c>
      <c r="AU271" s="64">
        <f t="shared" si="185"/>
        <v>-0.23666666666666458</v>
      </c>
      <c r="AV271" s="21"/>
      <c r="AW271" s="29">
        <f t="shared" si="191"/>
        <v>0.9729771747522048</v>
      </c>
      <c r="AX271" s="68">
        <f t="shared" si="200"/>
        <v>0.1145</v>
      </c>
      <c r="AY271" s="29"/>
      <c r="AZ271" s="29"/>
      <c r="BA271" s="16"/>
      <c r="BC271" s="20"/>
      <c r="BD271" s="20"/>
      <c r="BE271" s="32"/>
      <c r="BF271" s="32"/>
      <c r="BG271" s="32"/>
      <c r="BH271" s="32"/>
      <c r="BI271" s="20"/>
      <c r="BJ271" s="21"/>
      <c r="BK271" s="29"/>
      <c r="BL271" s="29"/>
      <c r="BM271" s="29"/>
      <c r="BN271" s="29"/>
      <c r="BO271" s="16"/>
    </row>
    <row r="272" spans="1:67" ht="12.75">
      <c r="A272" s="5">
        <v>40823</v>
      </c>
      <c r="B272" s="8">
        <f t="shared" si="192"/>
        <v>-40.872999999999998</v>
      </c>
      <c r="C272" s="8">
        <f t="shared" si="194"/>
        <v>9.3000000000003524E-2</v>
      </c>
      <c r="D272" s="2">
        <v>-38.619999999999997</v>
      </c>
      <c r="G272" s="20">
        <f t="shared" si="195"/>
        <v>-3.3254853463571177</v>
      </c>
      <c r="H272" s="34">
        <f t="shared" si="196"/>
        <v>-3.3159376614598219</v>
      </c>
      <c r="I272" s="32">
        <f t="shared" si="189"/>
        <v>-34.534999999999997</v>
      </c>
      <c r="J272" s="32">
        <f t="shared" si="173"/>
        <v>-34.323333333333331</v>
      </c>
      <c r="K272" s="32">
        <f t="shared" si="174"/>
        <v>-34.497777777777777</v>
      </c>
      <c r="L272" s="32">
        <f t="shared" si="175"/>
        <v>0.211666666666666</v>
      </c>
      <c r="M272" s="63">
        <f t="shared" si="176"/>
        <v>3.7222222222219159E-2</v>
      </c>
      <c r="N272" s="21"/>
      <c r="O272" s="29">
        <f t="shared" si="171"/>
        <v>-0.15061654874433797</v>
      </c>
      <c r="P272" s="29">
        <f t="shared" ref="P272:P335" si="201">P271</f>
        <v>-1.5699999999999999E-2</v>
      </c>
      <c r="Q272" s="29">
        <f t="shared" si="190"/>
        <v>0.75645193902006358</v>
      </c>
      <c r="R272" s="29">
        <f t="shared" si="172"/>
        <v>1.95E-2</v>
      </c>
      <c r="S272" s="44"/>
      <c r="T272" s="60"/>
      <c r="U272" s="37"/>
      <c r="V272" s="16"/>
      <c r="Y272" s="20"/>
      <c r="Z272" s="34"/>
      <c r="AA272" s="32"/>
      <c r="AB272" s="32"/>
      <c r="AC272" s="32"/>
      <c r="AD272" s="32"/>
      <c r="AE272" s="20"/>
      <c r="AF272" s="21"/>
      <c r="AG272" s="29"/>
      <c r="AH272" s="29"/>
      <c r="AI272" s="29"/>
      <c r="AJ272" s="29"/>
      <c r="AK272" s="29"/>
      <c r="AL272" s="16"/>
      <c r="AN272" s="42">
        <f t="shared" si="193"/>
        <v>-5.7842541991387861</v>
      </c>
      <c r="AO272" s="20">
        <f t="shared" si="197"/>
        <v>-7.8701833632144584</v>
      </c>
      <c r="AP272" s="20">
        <f t="shared" si="198"/>
        <v>-7.7842541991387861</v>
      </c>
      <c r="AQ272" s="32">
        <f t="shared" si="199"/>
        <v>-34.241</v>
      </c>
      <c r="AR272" s="32">
        <f t="shared" si="178"/>
        <v>-34.477925925925923</v>
      </c>
      <c r="AS272" s="32">
        <f t="shared" si="184"/>
        <v>-34.748333333333328</v>
      </c>
      <c r="AT272" s="20">
        <f t="shared" si="180"/>
        <v>-0.27040740740740432</v>
      </c>
      <c r="AU272" s="64">
        <f t="shared" si="185"/>
        <v>-0.50733333333332808</v>
      </c>
      <c r="AV272" s="21"/>
      <c r="AW272" s="29">
        <f t="shared" si="191"/>
        <v>0.89376426254118768</v>
      </c>
      <c r="AX272" s="68">
        <f t="shared" si="200"/>
        <v>0.1145</v>
      </c>
      <c r="AY272" s="29"/>
      <c r="AZ272" s="29"/>
      <c r="BA272" s="16"/>
      <c r="BC272" s="20"/>
      <c r="BD272" s="20"/>
      <c r="BE272" s="32"/>
      <c r="BF272" s="32"/>
      <c r="BG272" s="32"/>
      <c r="BH272" s="32"/>
      <c r="BI272" s="20"/>
      <c r="BJ272" s="21"/>
      <c r="BK272" s="29"/>
      <c r="BL272" s="29"/>
      <c r="BM272" s="29"/>
      <c r="BN272" s="29"/>
      <c r="BO272" s="16"/>
    </row>
    <row r="273" spans="1:67" ht="12.75">
      <c r="A273" s="5">
        <v>40737</v>
      </c>
      <c r="B273" s="8">
        <f t="shared" si="192"/>
        <v>-40.786999999999999</v>
      </c>
      <c r="C273" s="8">
        <f t="shared" si="194"/>
        <v>8.5999999999998522E-2</v>
      </c>
      <c r="D273" s="2">
        <v>-39.47</v>
      </c>
      <c r="G273" s="20">
        <f t="shared" si="195"/>
        <v>-3.3063899765625244</v>
      </c>
      <c r="H273" s="34">
        <f t="shared" si="196"/>
        <v>-3.2968422916652287</v>
      </c>
      <c r="I273" s="32">
        <f t="shared" si="189"/>
        <v>-34.54</v>
      </c>
      <c r="J273" s="32">
        <f t="shared" si="173"/>
        <v>-34.508333333333333</v>
      </c>
      <c r="K273" s="32">
        <f t="shared" si="174"/>
        <v>-34.475000000000001</v>
      </c>
      <c r="L273" s="32">
        <f t="shared" si="175"/>
        <v>3.1666666666666288E-2</v>
      </c>
      <c r="M273" s="63">
        <f t="shared" si="176"/>
        <v>6.4999999999997726E-2</v>
      </c>
      <c r="N273" s="21"/>
      <c r="O273" s="29">
        <f t="shared" ref="O273:O336" si="202" xml:space="preserve"> SIN((2*PI()*(H273+P273)/0.0572861093837796) + 0.840686201)</f>
        <v>0.93145428495284999</v>
      </c>
      <c r="P273" s="29">
        <f t="shared" si="201"/>
        <v>-1.5699999999999999E-2</v>
      </c>
      <c r="Q273" s="29">
        <f t="shared" si="190"/>
        <v>0.15906102945062153</v>
      </c>
      <c r="R273" s="29">
        <f t="shared" ref="R273:R336" si="203">R272</f>
        <v>1.95E-2</v>
      </c>
      <c r="S273" s="44"/>
      <c r="T273" s="60"/>
      <c r="U273" s="37"/>
      <c r="V273" s="16"/>
      <c r="Y273" s="20"/>
      <c r="Z273" s="34"/>
      <c r="AA273" s="32"/>
      <c r="AB273" s="32"/>
      <c r="AC273" s="32"/>
      <c r="AD273" s="32"/>
      <c r="AE273" s="20"/>
      <c r="AF273" s="21"/>
      <c r="AG273" s="29"/>
      <c r="AH273" s="29"/>
      <c r="AI273" s="29"/>
      <c r="AJ273" s="29"/>
      <c r="AK273" s="29"/>
      <c r="AL273" s="16"/>
      <c r="AN273" s="42">
        <f t="shared" si="193"/>
        <v>-5.6123958709874469</v>
      </c>
      <c r="AO273" s="20">
        <f t="shared" si="197"/>
        <v>-7.6983250350631192</v>
      </c>
      <c r="AP273" s="20">
        <f t="shared" si="198"/>
        <v>-7.6123958709874469</v>
      </c>
      <c r="AQ273" s="32">
        <f t="shared" si="199"/>
        <v>-34.704999999999998</v>
      </c>
      <c r="AR273" s="32">
        <f t="shared" si="178"/>
        <v>-34.477666666666664</v>
      </c>
      <c r="AS273" s="32">
        <f t="shared" si="184"/>
        <v>-34.696627384960713</v>
      </c>
      <c r="AT273" s="20">
        <f t="shared" si="180"/>
        <v>-0.21896071829404917</v>
      </c>
      <c r="AU273" s="64">
        <f t="shared" si="185"/>
        <v>8.3726150392848808E-3</v>
      </c>
      <c r="AV273" s="21"/>
      <c r="AW273" s="29">
        <f t="shared" si="191"/>
        <v>0.3963491188038118</v>
      </c>
      <c r="AX273" s="68">
        <f t="shared" si="200"/>
        <v>0.1145</v>
      </c>
      <c r="AY273" s="29"/>
      <c r="AZ273" s="29"/>
      <c r="BA273" s="16"/>
      <c r="BC273" s="20"/>
      <c r="BD273" s="20"/>
      <c r="BE273" s="32"/>
      <c r="BF273" s="32"/>
      <c r="BG273" s="32"/>
      <c r="BH273" s="32"/>
      <c r="BI273" s="20"/>
      <c r="BJ273" s="21"/>
      <c r="BK273" s="29"/>
      <c r="BL273" s="29"/>
      <c r="BM273" s="29"/>
      <c r="BN273" s="29"/>
      <c r="BO273" s="16"/>
    </row>
    <row r="274" spans="1:67" ht="12.75">
      <c r="A274" s="5">
        <v>40649</v>
      </c>
      <c r="B274" s="8">
        <f t="shared" si="192"/>
        <v>-40.698999999999998</v>
      </c>
      <c r="C274" s="8">
        <f t="shared" si="194"/>
        <v>8.8000000000000966E-2</v>
      </c>
      <c r="D274" s="2">
        <v>-40.61</v>
      </c>
      <c r="G274" s="20">
        <f t="shared" si="195"/>
        <v>-3.2872946067679312</v>
      </c>
      <c r="H274" s="34">
        <f t="shared" si="196"/>
        <v>-3.2777469218706354</v>
      </c>
      <c r="I274" s="32">
        <f t="shared" si="189"/>
        <v>-34.450000000000003</v>
      </c>
      <c r="J274" s="32">
        <f t="shared" si="173"/>
        <v>-34.523333333333333</v>
      </c>
      <c r="K274" s="32">
        <f t="shared" si="174"/>
        <v>-34.429444444444442</v>
      </c>
      <c r="L274" s="32">
        <f t="shared" si="175"/>
        <v>-7.3333333333330586E-2</v>
      </c>
      <c r="M274" s="63">
        <f t="shared" si="176"/>
        <v>2.0555555555560545E-2</v>
      </c>
      <c r="N274" s="21"/>
      <c r="O274" s="29">
        <f t="shared" si="202"/>
        <v>-0.78083773620858721</v>
      </c>
      <c r="P274" s="29">
        <f t="shared" si="201"/>
        <v>-1.5699999999999999E-2</v>
      </c>
      <c r="Q274" s="29">
        <f t="shared" si="190"/>
        <v>-0.51275630356518864</v>
      </c>
      <c r="R274" s="29">
        <f t="shared" si="203"/>
        <v>1.95E-2</v>
      </c>
      <c r="S274" s="44"/>
      <c r="T274" s="60"/>
      <c r="U274" s="37"/>
      <c r="V274" s="16"/>
      <c r="Y274" s="20"/>
      <c r="Z274" s="34"/>
      <c r="AA274" s="32"/>
      <c r="AB274" s="32"/>
      <c r="AC274" s="32"/>
      <c r="AD274" s="32"/>
      <c r="AE274" s="20"/>
      <c r="AF274" s="21"/>
      <c r="AG274" s="29"/>
      <c r="AH274" s="29"/>
      <c r="AI274" s="29"/>
      <c r="AJ274" s="29"/>
      <c r="AK274" s="29"/>
      <c r="AL274" s="16"/>
      <c r="AN274" s="42">
        <f t="shared" si="193"/>
        <v>-5.4405375428361076</v>
      </c>
      <c r="AO274" s="20">
        <f t="shared" si="197"/>
        <v>-7.5264667069117799</v>
      </c>
      <c r="AP274" s="20">
        <f t="shared" si="198"/>
        <v>-7.4405375428361076</v>
      </c>
      <c r="AQ274" s="32">
        <f t="shared" si="199"/>
        <v>-34.487000000000002</v>
      </c>
      <c r="AR274" s="32">
        <f t="shared" si="178"/>
        <v>-34.695666666666675</v>
      </c>
      <c r="AS274" s="32">
        <f t="shared" si="184"/>
        <v>-34.620763187429851</v>
      </c>
      <c r="AT274" s="20">
        <f t="shared" si="180"/>
        <v>7.49034792368235E-2</v>
      </c>
      <c r="AU274" s="64">
        <f t="shared" si="185"/>
        <v>-0.13376318742984949</v>
      </c>
      <c r="AV274" s="21"/>
      <c r="AW274" s="29">
        <f t="shared" si="191"/>
        <v>-0.28652218255166334</v>
      </c>
      <c r="AX274" s="68">
        <f t="shared" si="200"/>
        <v>0.1145</v>
      </c>
      <c r="AY274" s="29"/>
      <c r="AZ274" s="29"/>
      <c r="BA274" s="16"/>
      <c r="BC274" s="20"/>
      <c r="BD274" s="20"/>
      <c r="BE274" s="32"/>
      <c r="BF274" s="32"/>
      <c r="BG274" s="32"/>
      <c r="BH274" s="32"/>
      <c r="BI274" s="20"/>
      <c r="BJ274" s="21"/>
      <c r="BK274" s="29"/>
      <c r="BL274" s="29"/>
      <c r="BM274" s="29"/>
      <c r="BN274" s="29"/>
      <c r="BO274" s="16"/>
    </row>
    <row r="275" spans="1:67" ht="12.75">
      <c r="A275" s="5">
        <v>40562</v>
      </c>
      <c r="B275" s="8">
        <f t="shared" si="192"/>
        <v>-40.612000000000002</v>
      </c>
      <c r="C275" s="8">
        <f t="shared" si="194"/>
        <v>8.6999999999996191E-2</v>
      </c>
      <c r="D275" s="2">
        <v>-41.72</v>
      </c>
      <c r="G275" s="20">
        <f t="shared" si="195"/>
        <v>-3.2681992369733379</v>
      </c>
      <c r="H275" s="34">
        <f t="shared" si="196"/>
        <v>-3.2586515520760422</v>
      </c>
      <c r="I275" s="32">
        <f t="shared" si="189"/>
        <v>-34.58</v>
      </c>
      <c r="J275" s="32">
        <f t="shared" ref="J275:J338" si="204">AVERAGE(I274:I276)</f>
        <v>-34.603333333333332</v>
      </c>
      <c r="K275" s="32">
        <f t="shared" ref="K275:K338" si="205">AVERAGE(I271:I279)</f>
        <v>-34.460555555555551</v>
      </c>
      <c r="L275" s="32">
        <f t="shared" ref="L275:L338" si="206">J275-I275</f>
        <v>-2.3333333333333428E-2</v>
      </c>
      <c r="M275" s="63">
        <f t="shared" ref="M275:M338" si="207">K275-I275</f>
        <v>0.11944444444444713</v>
      </c>
      <c r="N275" s="21"/>
      <c r="O275" s="29">
        <f t="shared" si="202"/>
        <v>-0.15061654874424688</v>
      </c>
      <c r="P275" s="29">
        <f t="shared" si="201"/>
        <v>-1.5699999999999999E-2</v>
      </c>
      <c r="Q275" s="29">
        <f t="shared" si="190"/>
        <v>-0.94464926349129863</v>
      </c>
      <c r="R275" s="29">
        <f t="shared" si="203"/>
        <v>1.95E-2</v>
      </c>
      <c r="S275" s="44"/>
      <c r="T275" s="60"/>
      <c r="U275" s="37"/>
      <c r="V275" s="16"/>
      <c r="Y275" s="20"/>
      <c r="Z275" s="34"/>
      <c r="AA275" s="32"/>
      <c r="AB275" s="32"/>
      <c r="AC275" s="32"/>
      <c r="AD275" s="32"/>
      <c r="AE275" s="20"/>
      <c r="AF275" s="21"/>
      <c r="AG275" s="29"/>
      <c r="AH275" s="29"/>
      <c r="AI275" s="29"/>
      <c r="AJ275" s="29"/>
      <c r="AK275" s="29"/>
      <c r="AL275" s="16"/>
      <c r="AN275" s="42">
        <f t="shared" si="193"/>
        <v>-5.2686792146847683</v>
      </c>
      <c r="AO275" s="20">
        <f t="shared" si="197"/>
        <v>-7.3546083787604406</v>
      </c>
      <c r="AP275" s="20">
        <f t="shared" si="198"/>
        <v>-7.2686792146847683</v>
      </c>
      <c r="AQ275" s="32">
        <f t="shared" si="199"/>
        <v>-34.895000000000003</v>
      </c>
      <c r="AR275" s="32">
        <f t="shared" ref="AR275:AR313" si="208">AVERAGE(AQ274:AQ276)</f>
        <v>-34.742333333333335</v>
      </c>
      <c r="AS275" s="32">
        <f t="shared" si="184"/>
        <v>-34.606904601571266</v>
      </c>
      <c r="AT275" s="20">
        <f t="shared" si="180"/>
        <v>0.13542873176206882</v>
      </c>
      <c r="AU275" s="64">
        <f t="shared" si="185"/>
        <v>0.28809539842873733</v>
      </c>
      <c r="AV275" s="21"/>
      <c r="AW275" s="29">
        <f t="shared" si="191"/>
        <v>-0.83532657035185509</v>
      </c>
      <c r="AX275" s="68">
        <f t="shared" si="200"/>
        <v>0.1145</v>
      </c>
      <c r="AY275" s="29"/>
      <c r="AZ275" s="29"/>
      <c r="BA275" s="16"/>
      <c r="BC275" s="20"/>
      <c r="BD275" s="20"/>
      <c r="BE275" s="32"/>
      <c r="BF275" s="32"/>
      <c r="BG275" s="32"/>
      <c r="BH275" s="32"/>
      <c r="BI275" s="20"/>
      <c r="BJ275" s="21"/>
      <c r="BK275" s="29"/>
      <c r="BL275" s="29"/>
      <c r="BM275" s="29"/>
      <c r="BN275" s="29"/>
      <c r="BO275" s="16"/>
    </row>
    <row r="276" spans="1:67" ht="12.75">
      <c r="A276" s="5">
        <v>40468</v>
      </c>
      <c r="B276" s="8">
        <f t="shared" si="192"/>
        <v>-40.518000000000001</v>
      </c>
      <c r="C276" s="8">
        <f t="shared" si="194"/>
        <v>9.4000000000001194E-2</v>
      </c>
      <c r="D276" s="2">
        <v>-40.99</v>
      </c>
      <c r="G276" s="20">
        <f t="shared" si="195"/>
        <v>-3.2491038671787447</v>
      </c>
      <c r="H276" s="34">
        <f t="shared" si="196"/>
        <v>-3.2395561822814489</v>
      </c>
      <c r="I276" s="32">
        <f t="shared" si="189"/>
        <v>-34.78</v>
      </c>
      <c r="J276" s="32">
        <f t="shared" si="204"/>
        <v>-34.638333333333328</v>
      </c>
      <c r="K276" s="32">
        <f t="shared" si="205"/>
        <v>-34.592222222222219</v>
      </c>
      <c r="L276" s="32">
        <f t="shared" si="206"/>
        <v>0.14166666666667282</v>
      </c>
      <c r="M276" s="63">
        <f t="shared" si="207"/>
        <v>0.18777777777778226</v>
      </c>
      <c r="N276" s="21"/>
      <c r="O276" s="29">
        <f t="shared" si="202"/>
        <v>0.93145428495283722</v>
      </c>
      <c r="P276" s="29">
        <f t="shared" si="201"/>
        <v>-1.5699999999999999E-2</v>
      </c>
      <c r="Q276" s="29">
        <f t="shared" si="190"/>
        <v>-0.93453033442270861</v>
      </c>
      <c r="R276" s="29">
        <f t="shared" si="203"/>
        <v>1.95E-2</v>
      </c>
      <c r="S276" s="44"/>
      <c r="T276" s="60"/>
      <c r="U276" s="37"/>
      <c r="V276" s="16"/>
      <c r="Y276" s="20"/>
      <c r="Z276" s="34"/>
      <c r="AA276" s="32"/>
      <c r="AB276" s="32"/>
      <c r="AC276" s="32"/>
      <c r="AD276" s="32"/>
      <c r="AE276" s="20"/>
      <c r="AF276" s="21"/>
      <c r="AG276" s="29"/>
      <c r="AH276" s="29"/>
      <c r="AI276" s="29"/>
      <c r="AJ276" s="29"/>
      <c r="AK276" s="29"/>
      <c r="AL276" s="16"/>
      <c r="AN276" s="42">
        <f t="shared" si="193"/>
        <v>-5.096820886533429</v>
      </c>
      <c r="AO276" s="20">
        <f t="shared" si="197"/>
        <v>-7.1827500506091013</v>
      </c>
      <c r="AP276" s="20">
        <f t="shared" si="198"/>
        <v>-7.096820886533429</v>
      </c>
      <c r="AQ276" s="32">
        <f t="shared" si="199"/>
        <v>-34.844999999999992</v>
      </c>
      <c r="AR276" s="32">
        <f t="shared" si="208"/>
        <v>-34.67969696969697</v>
      </c>
      <c r="AS276" s="32">
        <f t="shared" si="184"/>
        <v>-34.642606060606063</v>
      </c>
      <c r="AT276" s="20">
        <f t="shared" ref="AT276:AT316" si="209">AS276-AR276</f>
        <v>3.7090909090906621E-2</v>
      </c>
      <c r="AU276" s="64">
        <f t="shared" si="185"/>
        <v>0.20239393939392869</v>
      </c>
      <c r="AV276" s="21"/>
      <c r="AW276" s="29">
        <f t="shared" si="191"/>
        <v>-0.99327237226368237</v>
      </c>
      <c r="AX276" s="68">
        <f t="shared" si="200"/>
        <v>0.1145</v>
      </c>
      <c r="AY276" s="29"/>
      <c r="AZ276" s="29"/>
      <c r="BA276" s="16"/>
      <c r="BC276" s="20"/>
      <c r="BD276" s="20"/>
      <c r="BE276" s="32"/>
      <c r="BF276" s="32"/>
      <c r="BG276" s="32"/>
      <c r="BH276" s="32"/>
      <c r="BI276" s="20"/>
      <c r="BJ276" s="21"/>
      <c r="BK276" s="29"/>
      <c r="BL276" s="29"/>
      <c r="BM276" s="29"/>
      <c r="BN276" s="29"/>
      <c r="BO276" s="16"/>
    </row>
    <row r="277" spans="1:67" ht="12.75">
      <c r="A277" s="5">
        <v>40371</v>
      </c>
      <c r="B277" s="8">
        <f t="shared" si="192"/>
        <v>-40.420999999999999</v>
      </c>
      <c r="C277" s="8">
        <f t="shared" si="194"/>
        <v>9.7000000000001307E-2</v>
      </c>
      <c r="D277" s="2">
        <v>-40.79</v>
      </c>
      <c r="G277" s="20">
        <f t="shared" si="195"/>
        <v>-3.2300084973841514</v>
      </c>
      <c r="H277" s="34">
        <f t="shared" si="196"/>
        <v>-3.2204608124868557</v>
      </c>
      <c r="I277" s="32">
        <f t="shared" si="189"/>
        <v>-34.555</v>
      </c>
      <c r="J277" s="32">
        <f t="shared" si="204"/>
        <v>-34.455000000000005</v>
      </c>
      <c r="K277" s="32">
        <f t="shared" si="205"/>
        <v>-34.623888888888892</v>
      </c>
      <c r="L277" s="32">
        <f t="shared" si="206"/>
        <v>9.9999999999994316E-2</v>
      </c>
      <c r="M277" s="63">
        <f t="shared" si="207"/>
        <v>-6.8888888888892552E-2</v>
      </c>
      <c r="N277" s="21"/>
      <c r="O277" s="29">
        <f t="shared" si="202"/>
        <v>-0.78083773620857377</v>
      </c>
      <c r="P277" s="29">
        <f t="shared" si="201"/>
        <v>-1.5699999999999999E-2</v>
      </c>
      <c r="Q277" s="29">
        <f t="shared" si="190"/>
        <v>-0.48713427572997003</v>
      </c>
      <c r="R277" s="29">
        <f t="shared" si="203"/>
        <v>1.95E-2</v>
      </c>
      <c r="S277" s="44"/>
      <c r="T277" s="60"/>
      <c r="U277" s="37"/>
      <c r="V277" s="16"/>
      <c r="Y277" s="20"/>
      <c r="Z277" s="34"/>
      <c r="AA277" s="32"/>
      <c r="AB277" s="32"/>
      <c r="AC277" s="32"/>
      <c r="AD277" s="32"/>
      <c r="AE277" s="20"/>
      <c r="AF277" s="21"/>
      <c r="AG277" s="29"/>
      <c r="AH277" s="29"/>
      <c r="AI277" s="29"/>
      <c r="AJ277" s="29"/>
      <c r="AK277" s="29"/>
      <c r="AL277" s="16"/>
      <c r="AN277" s="42">
        <f t="shared" si="193"/>
        <v>-4.9249625583820897</v>
      </c>
      <c r="AO277" s="20">
        <f t="shared" si="197"/>
        <v>-7.010891722457762</v>
      </c>
      <c r="AP277" s="20">
        <f t="shared" si="198"/>
        <v>-6.9249625583820897</v>
      </c>
      <c r="AQ277" s="32">
        <f t="shared" si="199"/>
        <v>-34.299090909090914</v>
      </c>
      <c r="AR277" s="32">
        <f t="shared" si="208"/>
        <v>-34.603030303030302</v>
      </c>
      <c r="AS277" s="32">
        <f t="shared" si="184"/>
        <v>-34.704717171717178</v>
      </c>
      <c r="AT277" s="20">
        <f t="shared" si="209"/>
        <v>-0.10168686868687615</v>
      </c>
      <c r="AU277" s="64">
        <f t="shared" si="185"/>
        <v>-0.40562626262626367</v>
      </c>
      <c r="AV277" s="21"/>
      <c r="AW277" s="29">
        <f t="shared" si="191"/>
        <v>-0.68645499220053907</v>
      </c>
      <c r="AX277" s="68">
        <f t="shared" si="200"/>
        <v>0.1145</v>
      </c>
      <c r="AY277" s="29"/>
      <c r="AZ277" s="29"/>
      <c r="BA277" s="16"/>
      <c r="BC277" s="20"/>
      <c r="BD277" s="20"/>
      <c r="BE277" s="32"/>
      <c r="BF277" s="32"/>
      <c r="BG277" s="32"/>
      <c r="BH277" s="32"/>
      <c r="BI277" s="20"/>
      <c r="BJ277" s="21"/>
      <c r="BK277" s="29"/>
      <c r="BL277" s="29"/>
      <c r="BM277" s="29"/>
      <c r="BN277" s="29"/>
      <c r="BO277" s="16"/>
    </row>
    <row r="278" spans="1:67" ht="12.75">
      <c r="A278" s="5">
        <v>40250</v>
      </c>
      <c r="B278" s="8">
        <f t="shared" si="192"/>
        <v>-40.299999999999997</v>
      </c>
      <c r="C278" s="8">
        <f t="shared" si="194"/>
        <v>0.12100000000000222</v>
      </c>
      <c r="D278" s="2">
        <v>-40.47</v>
      </c>
      <c r="G278" s="20">
        <f t="shared" si="195"/>
        <v>-3.2109131275895582</v>
      </c>
      <c r="H278" s="34">
        <f t="shared" si="196"/>
        <v>-3.2013654426922624</v>
      </c>
      <c r="I278" s="32">
        <f t="shared" si="189"/>
        <v>-34.03</v>
      </c>
      <c r="J278" s="32">
        <f t="shared" si="204"/>
        <v>-34.455000000000005</v>
      </c>
      <c r="K278" s="32">
        <f t="shared" si="205"/>
        <v>-34.606111111111112</v>
      </c>
      <c r="L278" s="32">
        <f t="shared" si="206"/>
        <v>-0.42500000000000426</v>
      </c>
      <c r="M278" s="63">
        <f t="shared" si="207"/>
        <v>-0.57611111111111057</v>
      </c>
      <c r="N278" s="21"/>
      <c r="O278" s="29">
        <f t="shared" si="202"/>
        <v>-0.15061654874426819</v>
      </c>
      <c r="P278" s="29">
        <f t="shared" si="201"/>
        <v>-1.5699999999999999E-2</v>
      </c>
      <c r="Q278" s="29">
        <f t="shared" si="190"/>
        <v>0.18819732447125892</v>
      </c>
      <c r="R278" s="29">
        <f t="shared" si="203"/>
        <v>1.95E-2</v>
      </c>
      <c r="S278" s="44"/>
      <c r="T278" s="60"/>
      <c r="U278" s="37"/>
      <c r="V278" s="16"/>
      <c r="Y278" s="20"/>
      <c r="Z278" s="34"/>
      <c r="AA278" s="32"/>
      <c r="AB278" s="32"/>
      <c r="AC278" s="32"/>
      <c r="AD278" s="32"/>
      <c r="AE278" s="20"/>
      <c r="AF278" s="21"/>
      <c r="AG278" s="29"/>
      <c r="AH278" s="29"/>
      <c r="AI278" s="29"/>
      <c r="AJ278" s="29"/>
      <c r="AK278" s="29"/>
      <c r="AL278" s="16"/>
      <c r="AN278" s="42">
        <f t="shared" si="193"/>
        <v>-4.7531042302307505</v>
      </c>
      <c r="AO278" s="20">
        <f t="shared" si="197"/>
        <v>-6.8390333943064228</v>
      </c>
      <c r="AP278" s="20">
        <f t="shared" si="198"/>
        <v>-6.7531042302307505</v>
      </c>
      <c r="AQ278" s="32">
        <f t="shared" si="199"/>
        <v>-34.665000000000006</v>
      </c>
      <c r="AR278" s="32">
        <f t="shared" si="208"/>
        <v>-34.600454545454546</v>
      </c>
      <c r="AS278" s="32">
        <f t="shared" ref="AS278:AS313" si="210">AVERAGE(AQ274:AQ282)</f>
        <v>-34.707898989898993</v>
      </c>
      <c r="AT278" s="20">
        <f t="shared" si="209"/>
        <v>-0.10744444444444667</v>
      </c>
      <c r="AU278" s="64">
        <f t="shared" ref="AU278:AU313" si="211">AS278-AQ278</f>
        <v>-4.2898989898986883E-2</v>
      </c>
      <c r="AV278" s="21"/>
      <c r="AW278" s="29">
        <f t="shared" si="191"/>
        <v>-5.8437692189327484E-2</v>
      </c>
      <c r="AX278" s="68">
        <f t="shared" si="200"/>
        <v>0.1145</v>
      </c>
      <c r="AY278" s="29"/>
      <c r="AZ278" s="29"/>
      <c r="BA278" s="16"/>
      <c r="BC278" s="20"/>
      <c r="BD278" s="20"/>
      <c r="BE278" s="32"/>
      <c r="BF278" s="32"/>
      <c r="BG278" s="32"/>
      <c r="BH278" s="32"/>
      <c r="BI278" s="20"/>
      <c r="BJ278" s="21"/>
      <c r="BK278" s="29"/>
      <c r="BL278" s="29"/>
      <c r="BM278" s="29"/>
      <c r="BN278" s="29"/>
      <c r="BO278" s="16"/>
    </row>
    <row r="279" spans="1:67" ht="12.75">
      <c r="A279" s="5">
        <v>40134</v>
      </c>
      <c r="B279" s="8">
        <f t="shared" si="192"/>
        <v>-40.183999999999997</v>
      </c>
      <c r="C279" s="8">
        <f t="shared" si="194"/>
        <v>0.11599999999999966</v>
      </c>
      <c r="D279" s="2">
        <v>-38.92</v>
      </c>
      <c r="G279" s="20">
        <f t="shared" si="195"/>
        <v>-3.1918177577949649</v>
      </c>
      <c r="H279" s="34">
        <f t="shared" si="196"/>
        <v>-3.1822700728976692</v>
      </c>
      <c r="I279" s="32">
        <f t="shared" si="189"/>
        <v>-34.78</v>
      </c>
      <c r="J279" s="32">
        <f t="shared" si="204"/>
        <v>-34.630000000000003</v>
      </c>
      <c r="K279" s="32">
        <f t="shared" si="205"/>
        <v>-34.656111111111109</v>
      </c>
      <c r="L279" s="32">
        <f t="shared" si="206"/>
        <v>0.14999999999999858</v>
      </c>
      <c r="M279" s="63">
        <f t="shared" si="207"/>
        <v>0.12388888888889227</v>
      </c>
      <c r="N279" s="21"/>
      <c r="O279" s="29">
        <f t="shared" si="202"/>
        <v>0.93145428495284499</v>
      </c>
      <c r="P279" s="29">
        <f t="shared" si="201"/>
        <v>-1.5699999999999999E-2</v>
      </c>
      <c r="Q279" s="29">
        <f t="shared" si="190"/>
        <v>0.7754693049720921</v>
      </c>
      <c r="R279" s="29">
        <f t="shared" si="203"/>
        <v>1.95E-2</v>
      </c>
      <c r="S279" s="44"/>
      <c r="T279" s="60"/>
      <c r="U279" s="37"/>
      <c r="V279" s="16"/>
      <c r="Y279" s="20"/>
      <c r="Z279" s="34"/>
      <c r="AA279" s="32"/>
      <c r="AB279" s="32"/>
      <c r="AC279" s="32"/>
      <c r="AD279" s="32"/>
      <c r="AE279" s="20"/>
      <c r="AF279" s="21"/>
      <c r="AG279" s="29"/>
      <c r="AH279" s="29"/>
      <c r="AI279" s="29"/>
      <c r="AJ279" s="29"/>
      <c r="AK279" s="29"/>
      <c r="AL279" s="16"/>
      <c r="AN279" s="42">
        <f t="shared" si="193"/>
        <v>-4.5812459020794112</v>
      </c>
      <c r="AO279" s="20">
        <f t="shared" si="197"/>
        <v>-6.6671750661550835</v>
      </c>
      <c r="AP279" s="20">
        <f t="shared" si="198"/>
        <v>-6.5812459020794112</v>
      </c>
      <c r="AQ279" s="32">
        <f t="shared" si="199"/>
        <v>-34.837272727272719</v>
      </c>
      <c r="AR279" s="32">
        <f t="shared" si="208"/>
        <v>-34.770454545454548</v>
      </c>
      <c r="AS279" s="32">
        <f t="shared" si="210"/>
        <v>-34.734595959595964</v>
      </c>
      <c r="AT279" s="20">
        <f t="shared" si="209"/>
        <v>3.5858585858584036E-2</v>
      </c>
      <c r="AU279" s="64">
        <f t="shared" si="211"/>
        <v>0.10267676767675482</v>
      </c>
      <c r="AV279" s="21"/>
      <c r="AW279" s="29">
        <f t="shared" si="191"/>
        <v>0.59692325345987862</v>
      </c>
      <c r="AX279" s="68">
        <f t="shared" si="200"/>
        <v>0.1145</v>
      </c>
      <c r="AY279" s="29"/>
      <c r="AZ279" s="29"/>
      <c r="BA279" s="16"/>
      <c r="BC279" s="20"/>
      <c r="BD279" s="20"/>
      <c r="BE279" s="32"/>
      <c r="BF279" s="32"/>
      <c r="BG279" s="32"/>
      <c r="BH279" s="32"/>
      <c r="BI279" s="20"/>
      <c r="BJ279" s="21"/>
      <c r="BK279" s="29"/>
      <c r="BL279" s="29"/>
      <c r="BM279" s="29"/>
      <c r="BN279" s="29"/>
      <c r="BO279" s="16"/>
    </row>
    <row r="280" spans="1:67" ht="12.75">
      <c r="A280" s="5">
        <v>40006</v>
      </c>
      <c r="B280" s="8">
        <f t="shared" si="192"/>
        <v>-40.055999999999997</v>
      </c>
      <c r="C280" s="8">
        <f t="shared" si="194"/>
        <v>0.12800000000000011</v>
      </c>
      <c r="D280" s="2">
        <v>-40.24</v>
      </c>
      <c r="G280" s="20">
        <f t="shared" si="195"/>
        <v>-3.1727223880003717</v>
      </c>
      <c r="H280" s="34">
        <f t="shared" si="196"/>
        <v>-3.1631747031030759</v>
      </c>
      <c r="I280" s="32">
        <f t="shared" si="189"/>
        <v>-35.08</v>
      </c>
      <c r="J280" s="32">
        <f t="shared" si="204"/>
        <v>-34.893333333333338</v>
      </c>
      <c r="K280" s="32">
        <f t="shared" si="205"/>
        <v>-34.685000000000009</v>
      </c>
      <c r="L280" s="32">
        <f t="shared" si="206"/>
        <v>0.18666666666666032</v>
      </c>
      <c r="M280" s="63">
        <f t="shared" si="207"/>
        <v>0.39499999999998892</v>
      </c>
      <c r="N280" s="21"/>
      <c r="O280" s="29">
        <f t="shared" si="202"/>
        <v>-0.78083773620859576</v>
      </c>
      <c r="P280" s="29">
        <f t="shared" si="201"/>
        <v>-1.5699999999999999E-2</v>
      </c>
      <c r="Q280" s="29">
        <f t="shared" si="190"/>
        <v>0.99989057929515657</v>
      </c>
      <c r="R280" s="29">
        <f t="shared" si="203"/>
        <v>1.95E-2</v>
      </c>
      <c r="S280" s="44"/>
      <c r="T280" s="60"/>
      <c r="U280" s="37"/>
      <c r="V280" s="16"/>
      <c r="Y280" s="20"/>
      <c r="Z280" s="34"/>
      <c r="AA280" s="32"/>
      <c r="AB280" s="32"/>
      <c r="AC280" s="32"/>
      <c r="AD280" s="32"/>
      <c r="AE280" s="20"/>
      <c r="AF280" s="21"/>
      <c r="AG280" s="29"/>
      <c r="AH280" s="29"/>
      <c r="AI280" s="29"/>
      <c r="AJ280" s="29"/>
      <c r="AK280" s="29"/>
      <c r="AL280" s="16"/>
      <c r="AN280" s="42">
        <f t="shared" si="193"/>
        <v>-4.4093875739280719</v>
      </c>
      <c r="AO280" s="20">
        <f t="shared" si="197"/>
        <v>-6.4953167380037442</v>
      </c>
      <c r="AP280" s="20">
        <f t="shared" si="198"/>
        <v>-6.4093875739280719</v>
      </c>
      <c r="AQ280" s="32">
        <f t="shared" si="199"/>
        <v>-34.809090909090912</v>
      </c>
      <c r="AR280" s="32">
        <f t="shared" si="208"/>
        <v>-34.815454545454543</v>
      </c>
      <c r="AS280" s="32">
        <f t="shared" si="210"/>
        <v>-34.712727272727278</v>
      </c>
      <c r="AT280" s="20">
        <f t="shared" si="209"/>
        <v>0.10272727272726456</v>
      </c>
      <c r="AU280" s="64">
        <f t="shared" si="211"/>
        <v>9.6363636363633987E-2</v>
      </c>
      <c r="AV280" s="21"/>
      <c r="AW280" s="29">
        <f t="shared" si="191"/>
        <v>0.97297717475220713</v>
      </c>
      <c r="AX280" s="68">
        <f t="shared" si="200"/>
        <v>0.1145</v>
      </c>
      <c r="AY280" s="29"/>
      <c r="AZ280" s="29"/>
      <c r="BA280" s="16"/>
      <c r="BC280" s="20"/>
      <c r="BD280" s="20"/>
      <c r="BE280" s="32"/>
      <c r="BF280" s="32"/>
      <c r="BG280" s="32"/>
      <c r="BH280" s="32"/>
      <c r="BI280" s="20"/>
      <c r="BJ280" s="21"/>
      <c r="BK280" s="29"/>
      <c r="BL280" s="29"/>
      <c r="BM280" s="29"/>
      <c r="BN280" s="29"/>
      <c r="BO280" s="16"/>
    </row>
    <row r="281" spans="1:67" ht="12.75">
      <c r="A281" s="5">
        <v>39852</v>
      </c>
      <c r="B281" s="8">
        <f t="shared" si="192"/>
        <v>-39.902000000000001</v>
      </c>
      <c r="C281" s="8">
        <f t="shared" si="194"/>
        <v>0.15399999999999636</v>
      </c>
      <c r="D281" s="2">
        <v>-41.33</v>
      </c>
      <c r="G281" s="20">
        <f t="shared" si="195"/>
        <v>-3.1536270182057784</v>
      </c>
      <c r="H281" s="34">
        <f t="shared" si="196"/>
        <v>-3.1440793333084827</v>
      </c>
      <c r="I281" s="32">
        <f t="shared" si="189"/>
        <v>-34.82</v>
      </c>
      <c r="J281" s="32">
        <f t="shared" si="204"/>
        <v>-34.76</v>
      </c>
      <c r="K281" s="32">
        <f t="shared" si="205"/>
        <v>-34.682777777777773</v>
      </c>
      <c r="L281" s="32">
        <f t="shared" si="206"/>
        <v>6.0000000000002274E-2</v>
      </c>
      <c r="M281" s="63">
        <f t="shared" si="207"/>
        <v>0.13722222222222769</v>
      </c>
      <c r="N281" s="21"/>
      <c r="O281" s="29">
        <f t="shared" si="202"/>
        <v>-0.15061654874417713</v>
      </c>
      <c r="P281" s="29">
        <f t="shared" si="201"/>
        <v>-1.5699999999999999E-2</v>
      </c>
      <c r="Q281" s="29">
        <f t="shared" si="190"/>
        <v>0.75645193902005914</v>
      </c>
      <c r="R281" s="29">
        <f t="shared" si="203"/>
        <v>1.95E-2</v>
      </c>
      <c r="S281" s="44"/>
      <c r="T281" s="60"/>
      <c r="U281" s="37"/>
      <c r="V281" s="16"/>
      <c r="Y281" s="20"/>
      <c r="Z281" s="34"/>
      <c r="AA281" s="32"/>
      <c r="AB281" s="32"/>
      <c r="AC281" s="32"/>
      <c r="AD281" s="32"/>
      <c r="AE281" s="20"/>
      <c r="AF281" s="21"/>
      <c r="AG281" s="29"/>
      <c r="AH281" s="29"/>
      <c r="AI281" s="29"/>
      <c r="AJ281" s="29"/>
      <c r="AK281" s="29"/>
      <c r="AL281" s="16"/>
      <c r="AN281" s="42">
        <f t="shared" si="193"/>
        <v>-4.2375292457767326</v>
      </c>
      <c r="AO281" s="20">
        <f t="shared" si="197"/>
        <v>-6.3234584098524049</v>
      </c>
      <c r="AP281" s="20">
        <f t="shared" si="198"/>
        <v>-6.2375292457767326</v>
      </c>
      <c r="AQ281" s="32">
        <f t="shared" si="199"/>
        <v>-34.799999999999997</v>
      </c>
      <c r="AR281" s="32">
        <f t="shared" si="208"/>
        <v>-34.780909090909091</v>
      </c>
      <c r="AS281" s="32">
        <f t="shared" si="210"/>
        <v>-34.6849494949495</v>
      </c>
      <c r="AT281" s="20">
        <f t="shared" si="209"/>
        <v>9.5959595959591582E-2</v>
      </c>
      <c r="AU281" s="64">
        <f t="shared" si="211"/>
        <v>0.11505050505049752</v>
      </c>
      <c r="AV281" s="21"/>
      <c r="AW281" s="29">
        <f t="shared" si="191"/>
        <v>0.89376426254118302</v>
      </c>
      <c r="AX281" s="68">
        <f t="shared" si="200"/>
        <v>0.1145</v>
      </c>
      <c r="AY281" s="29"/>
      <c r="AZ281" s="29"/>
      <c r="BA281" s="16"/>
      <c r="BC281" s="20"/>
      <c r="BD281" s="20"/>
      <c r="BE281" s="32"/>
      <c r="BF281" s="32"/>
      <c r="BG281" s="32"/>
      <c r="BH281" s="32"/>
      <c r="BI281" s="20"/>
      <c r="BJ281" s="21"/>
      <c r="BK281" s="29"/>
      <c r="BL281" s="29"/>
      <c r="BM281" s="29"/>
      <c r="BN281" s="29"/>
      <c r="BO281" s="16"/>
    </row>
    <row r="282" spans="1:67" ht="12.75">
      <c r="A282" s="5">
        <v>39678</v>
      </c>
      <c r="B282" s="8">
        <f t="shared" si="192"/>
        <v>-39.728000000000002</v>
      </c>
      <c r="C282" s="8">
        <f t="shared" si="194"/>
        <v>0.17399999999999949</v>
      </c>
      <c r="D282" s="2">
        <v>-41.67</v>
      </c>
      <c r="G282" s="20">
        <f t="shared" si="195"/>
        <v>-3.1345316484111851</v>
      </c>
      <c r="H282" s="34">
        <f t="shared" si="196"/>
        <v>-3.1249839635138894</v>
      </c>
      <c r="I282" s="32">
        <f t="shared" si="189"/>
        <v>-34.379999999999995</v>
      </c>
      <c r="J282" s="32">
        <f t="shared" si="204"/>
        <v>-34.699999999999996</v>
      </c>
      <c r="K282" s="32">
        <f t="shared" si="205"/>
        <v>-34.713333333333338</v>
      </c>
      <c r="L282" s="32">
        <f t="shared" si="206"/>
        <v>-0.32000000000000028</v>
      </c>
      <c r="M282" s="63">
        <f t="shared" si="207"/>
        <v>-0.33333333333334281</v>
      </c>
      <c r="N282" s="21"/>
      <c r="O282" s="29">
        <f t="shared" si="202"/>
        <v>0.93145428495283222</v>
      </c>
      <c r="P282" s="29">
        <f t="shared" si="201"/>
        <v>-1.5699999999999999E-2</v>
      </c>
      <c r="Q282" s="29">
        <f t="shared" si="190"/>
        <v>0.15906102945061476</v>
      </c>
      <c r="R282" s="29">
        <f t="shared" si="203"/>
        <v>1.95E-2</v>
      </c>
      <c r="S282" s="44"/>
      <c r="T282" s="60"/>
      <c r="U282" s="37"/>
      <c r="V282" s="16"/>
      <c r="Y282" s="20"/>
      <c r="Z282" s="34"/>
      <c r="AA282" s="32"/>
      <c r="AB282" s="32"/>
      <c r="AC282" s="32"/>
      <c r="AD282" s="32"/>
      <c r="AE282" s="20"/>
      <c r="AF282" s="21"/>
      <c r="AG282" s="29"/>
      <c r="AH282" s="29"/>
      <c r="AI282" s="29"/>
      <c r="AJ282" s="29"/>
      <c r="AK282" s="29"/>
      <c r="AL282" s="16"/>
      <c r="AN282" s="42">
        <f t="shared" si="193"/>
        <v>-4.0656709176253933</v>
      </c>
      <c r="AO282" s="20">
        <f t="shared" si="197"/>
        <v>-6.1516000817010656</v>
      </c>
      <c r="AP282" s="20">
        <f t="shared" si="198"/>
        <v>-6.0656709176253933</v>
      </c>
      <c r="AQ282" s="32">
        <f t="shared" si="199"/>
        <v>-34.733636363636364</v>
      </c>
      <c r="AR282" s="32">
        <f t="shared" si="208"/>
        <v>-34.75363636363636</v>
      </c>
      <c r="AS282" s="32">
        <f t="shared" si="210"/>
        <v>-34.768939393939398</v>
      </c>
      <c r="AT282" s="20">
        <f t="shared" si="209"/>
        <v>-1.5303030303037701E-2</v>
      </c>
      <c r="AU282" s="64">
        <f t="shared" si="211"/>
        <v>-3.5303030303033722E-2</v>
      </c>
      <c r="AV282" s="21"/>
      <c r="AW282" s="29">
        <f t="shared" si="191"/>
        <v>0.39634911880379897</v>
      </c>
      <c r="AX282" s="68">
        <f t="shared" si="200"/>
        <v>0.1145</v>
      </c>
      <c r="AY282" s="29"/>
      <c r="AZ282" s="29"/>
      <c r="BA282" s="16"/>
      <c r="BC282" s="20"/>
      <c r="BD282" s="20"/>
      <c r="BE282" s="32"/>
      <c r="BF282" s="32"/>
      <c r="BG282" s="32"/>
      <c r="BH282" s="32"/>
      <c r="BI282" s="20"/>
      <c r="BJ282" s="21"/>
      <c r="BK282" s="29"/>
      <c r="BL282" s="29"/>
      <c r="BM282" s="29"/>
      <c r="BN282" s="29"/>
      <c r="BO282" s="16"/>
    </row>
    <row r="283" spans="1:67" ht="12.75">
      <c r="A283" s="5">
        <v>39513</v>
      </c>
      <c r="B283" s="8">
        <f t="shared" si="192"/>
        <v>-39.563000000000002</v>
      </c>
      <c r="C283" s="8">
        <f t="shared" si="194"/>
        <v>0.16499999999999915</v>
      </c>
      <c r="D283" s="2">
        <v>-41.65</v>
      </c>
      <c r="G283" s="20">
        <f t="shared" si="195"/>
        <v>-3.1154362786165919</v>
      </c>
      <c r="H283" s="34">
        <f t="shared" si="196"/>
        <v>-3.1058885937192962</v>
      </c>
      <c r="I283" s="32">
        <f t="shared" si="189"/>
        <v>-34.900000000000006</v>
      </c>
      <c r="J283" s="32">
        <f t="shared" si="204"/>
        <v>-34.706666666666671</v>
      </c>
      <c r="K283" s="32">
        <f t="shared" si="205"/>
        <v>-34.858888888888892</v>
      </c>
      <c r="L283" s="32">
        <f t="shared" si="206"/>
        <v>0.19333333333333513</v>
      </c>
      <c r="M283" s="63">
        <f t="shared" si="207"/>
        <v>4.1111111111113985E-2</v>
      </c>
      <c r="N283" s="21"/>
      <c r="O283" s="29">
        <f t="shared" si="202"/>
        <v>-0.78083773620861785</v>
      </c>
      <c r="P283" s="29">
        <f t="shared" si="201"/>
        <v>-1.5699999999999999E-2</v>
      </c>
      <c r="Q283" s="29">
        <f t="shared" si="190"/>
        <v>-0.51275630356519453</v>
      </c>
      <c r="R283" s="29">
        <f t="shared" si="203"/>
        <v>1.95E-2</v>
      </c>
      <c r="S283" s="44"/>
      <c r="T283" s="60"/>
      <c r="U283" s="37"/>
      <c r="V283" s="16"/>
      <c r="Y283" s="20"/>
      <c r="Z283" s="34"/>
      <c r="AA283" s="32"/>
      <c r="AB283" s="32"/>
      <c r="AC283" s="32"/>
      <c r="AD283" s="32"/>
      <c r="AE283" s="20"/>
      <c r="AF283" s="21"/>
      <c r="AG283" s="29"/>
      <c r="AH283" s="29"/>
      <c r="AI283" s="29"/>
      <c r="AJ283" s="29"/>
      <c r="AK283" s="29"/>
      <c r="AL283" s="16"/>
      <c r="AN283" s="42">
        <f t="shared" si="193"/>
        <v>-3.8938125894740541</v>
      </c>
      <c r="AO283" s="20">
        <f t="shared" si="197"/>
        <v>-5.9797417535497264</v>
      </c>
      <c r="AP283" s="20">
        <f t="shared" si="198"/>
        <v>-5.8938125894740541</v>
      </c>
      <c r="AQ283" s="32">
        <f t="shared" si="199"/>
        <v>-34.727272727272727</v>
      </c>
      <c r="AR283" s="32">
        <f t="shared" si="208"/>
        <v>-34.719696969696969</v>
      </c>
      <c r="AS283" s="32">
        <f t="shared" si="210"/>
        <v>-34.759680134680131</v>
      </c>
      <c r="AT283" s="20">
        <f t="shared" si="209"/>
        <v>-3.9983164983162567E-2</v>
      </c>
      <c r="AU283" s="64">
        <f t="shared" si="211"/>
        <v>-3.2407407407404776E-2</v>
      </c>
      <c r="AV283" s="21"/>
      <c r="AW283" s="29">
        <f t="shared" si="191"/>
        <v>-0.28652218255167333</v>
      </c>
      <c r="AX283" s="68">
        <f t="shared" si="200"/>
        <v>0.1145</v>
      </c>
      <c r="AY283" s="29"/>
      <c r="AZ283" s="29"/>
      <c r="BA283" s="16"/>
      <c r="BC283" s="20"/>
      <c r="BD283" s="20"/>
      <c r="BE283" s="32"/>
      <c r="BF283" s="32"/>
      <c r="BG283" s="32"/>
      <c r="BH283" s="32"/>
      <c r="BI283" s="20"/>
      <c r="BJ283" s="21"/>
      <c r="BK283" s="29"/>
      <c r="BL283" s="29"/>
      <c r="BM283" s="29"/>
      <c r="BN283" s="29"/>
      <c r="BO283" s="16"/>
    </row>
    <row r="284" spans="1:67" ht="12.75">
      <c r="A284" s="5">
        <v>39347</v>
      </c>
      <c r="B284" s="8">
        <f t="shared" si="192"/>
        <v>-39.396999999999998</v>
      </c>
      <c r="C284" s="8">
        <f t="shared" si="194"/>
        <v>0.16600000000000392</v>
      </c>
      <c r="D284" s="2">
        <v>-40.79</v>
      </c>
      <c r="G284" s="20">
        <f t="shared" si="195"/>
        <v>-3.0963409088219986</v>
      </c>
      <c r="H284" s="34">
        <f t="shared" si="196"/>
        <v>-3.0867932239247029</v>
      </c>
      <c r="I284" s="32">
        <f t="shared" si="189"/>
        <v>-34.840000000000003</v>
      </c>
      <c r="J284" s="32">
        <f t="shared" si="204"/>
        <v>-34.833333333333336</v>
      </c>
      <c r="K284" s="32">
        <f t="shared" si="205"/>
        <v>-34.870000000000005</v>
      </c>
      <c r="L284" s="32">
        <f t="shared" si="206"/>
        <v>6.6666666666677088E-3</v>
      </c>
      <c r="M284" s="63">
        <f t="shared" si="207"/>
        <v>-3.0000000000001137E-2</v>
      </c>
      <c r="N284" s="21"/>
      <c r="O284" s="29">
        <f t="shared" si="202"/>
        <v>-0.15061654874419844</v>
      </c>
      <c r="P284" s="29">
        <f t="shared" si="201"/>
        <v>-1.5699999999999999E-2</v>
      </c>
      <c r="Q284" s="29">
        <f t="shared" si="190"/>
        <v>-0.94464926349131018</v>
      </c>
      <c r="R284" s="29">
        <f t="shared" si="203"/>
        <v>1.95E-2</v>
      </c>
      <c r="S284" s="44"/>
      <c r="T284" s="60"/>
      <c r="U284" s="37"/>
      <c r="V284" s="16"/>
      <c r="Y284" s="20"/>
      <c r="Z284" s="34"/>
      <c r="AA284" s="32"/>
      <c r="AB284" s="32"/>
      <c r="AC284" s="32"/>
      <c r="AD284" s="32"/>
      <c r="AE284" s="20"/>
      <c r="AF284" s="21"/>
      <c r="AG284" s="29"/>
      <c r="AH284" s="29"/>
      <c r="AI284" s="29"/>
      <c r="AJ284" s="29"/>
      <c r="AK284" s="29"/>
      <c r="AL284" s="16"/>
      <c r="AN284" s="42">
        <f t="shared" si="193"/>
        <v>-3.7219542613227148</v>
      </c>
      <c r="AO284" s="20">
        <f t="shared" si="197"/>
        <v>-5.8078834253983871</v>
      </c>
      <c r="AP284" s="20">
        <f t="shared" si="198"/>
        <v>-5.7219542613227148</v>
      </c>
      <c r="AQ284" s="32">
        <f t="shared" si="199"/>
        <v>-34.698181818181816</v>
      </c>
      <c r="AR284" s="32">
        <f t="shared" si="208"/>
        <v>-34.67348484848484</v>
      </c>
      <c r="AS284" s="32">
        <f t="shared" si="210"/>
        <v>-34.739213934213936</v>
      </c>
      <c r="AT284" s="20">
        <f t="shared" si="209"/>
        <v>-6.5729085729095971E-2</v>
      </c>
      <c r="AU284" s="64">
        <f t="shared" si="211"/>
        <v>-4.1032116032120314E-2</v>
      </c>
      <c r="AV284" s="21"/>
      <c r="AW284" s="29">
        <f t="shared" si="191"/>
        <v>-0.83532657035186275</v>
      </c>
      <c r="AX284" s="68">
        <f t="shared" si="200"/>
        <v>0.1145</v>
      </c>
      <c r="AY284" s="29"/>
      <c r="AZ284" s="29"/>
      <c r="BA284" s="16"/>
      <c r="BC284" s="20"/>
      <c r="BD284" s="20"/>
      <c r="BE284" s="32"/>
      <c r="BF284" s="32"/>
      <c r="BG284" s="32"/>
      <c r="BH284" s="32"/>
      <c r="BI284" s="20"/>
      <c r="BJ284" s="21"/>
      <c r="BK284" s="29"/>
      <c r="BL284" s="29"/>
      <c r="BM284" s="29"/>
      <c r="BN284" s="29"/>
      <c r="BO284" s="16"/>
    </row>
    <row r="285" spans="1:67" ht="12.75">
      <c r="A285" s="5">
        <v>39183</v>
      </c>
      <c r="B285" s="8">
        <f t="shared" si="192"/>
        <v>-39.232999999999997</v>
      </c>
      <c r="C285" s="8">
        <f t="shared" si="194"/>
        <v>0.16400000000000148</v>
      </c>
      <c r="D285" s="2">
        <v>-41.22</v>
      </c>
      <c r="G285" s="20">
        <f t="shared" si="195"/>
        <v>-3.0772455390274054</v>
      </c>
      <c r="H285" s="34">
        <f t="shared" si="196"/>
        <v>-3.0676978541301096</v>
      </c>
      <c r="I285" s="32">
        <f t="shared" si="189"/>
        <v>-34.76</v>
      </c>
      <c r="J285" s="32">
        <f t="shared" si="204"/>
        <v>-34.809999999999995</v>
      </c>
      <c r="K285" s="32">
        <f t="shared" si="205"/>
        <v>-34.823333333333331</v>
      </c>
      <c r="L285" s="32">
        <f t="shared" si="206"/>
        <v>-4.9999999999997158E-2</v>
      </c>
      <c r="M285" s="63">
        <f t="shared" si="207"/>
        <v>-6.3333333333332575E-2</v>
      </c>
      <c r="N285" s="21"/>
      <c r="O285" s="29">
        <f t="shared" si="202"/>
        <v>0.93145428495281934</v>
      </c>
      <c r="P285" s="29">
        <f t="shared" si="201"/>
        <v>-1.5699999999999999E-2</v>
      </c>
      <c r="Q285" s="29">
        <f t="shared" si="190"/>
        <v>-0.93453033442270617</v>
      </c>
      <c r="R285" s="29">
        <f t="shared" si="203"/>
        <v>1.95E-2</v>
      </c>
      <c r="S285" s="44"/>
      <c r="T285" s="60"/>
      <c r="U285" s="37"/>
      <c r="V285" s="16"/>
      <c r="Y285" s="20"/>
      <c r="Z285" s="34"/>
      <c r="AA285" s="32"/>
      <c r="AB285" s="32"/>
      <c r="AC285" s="32"/>
      <c r="AD285" s="32"/>
      <c r="AE285" s="20"/>
      <c r="AF285" s="21"/>
      <c r="AG285" s="29"/>
      <c r="AH285" s="29"/>
      <c r="AI285" s="29"/>
      <c r="AJ285" s="29"/>
      <c r="AK285" s="29"/>
      <c r="AL285" s="16"/>
      <c r="AN285" s="42">
        <f t="shared" si="193"/>
        <v>-3.5500959331713755</v>
      </c>
      <c r="AO285" s="20">
        <f t="shared" si="197"/>
        <v>-5.6360250972470478</v>
      </c>
      <c r="AP285" s="20">
        <f t="shared" si="198"/>
        <v>-5.5500959331713755</v>
      </c>
      <c r="AQ285" s="32">
        <f t="shared" si="199"/>
        <v>-34.594999999999992</v>
      </c>
      <c r="AR285" s="32">
        <f t="shared" si="208"/>
        <v>-34.782727272727271</v>
      </c>
      <c r="AS285" s="32">
        <f t="shared" si="210"/>
        <v>-34.748887593887588</v>
      </c>
      <c r="AT285" s="20">
        <f t="shared" si="209"/>
        <v>3.3839678839683529E-2</v>
      </c>
      <c r="AU285" s="64">
        <f t="shared" si="211"/>
        <v>-0.1538875938875961</v>
      </c>
      <c r="AV285" s="21"/>
      <c r="AW285" s="29">
        <f t="shared" si="191"/>
        <v>-0.99327237226368081</v>
      </c>
      <c r="AX285" s="68">
        <f t="shared" si="200"/>
        <v>0.1145</v>
      </c>
      <c r="AY285" s="29"/>
      <c r="AZ285" s="29"/>
      <c r="BA285" s="16"/>
      <c r="BC285" s="20"/>
      <c r="BD285" s="20"/>
      <c r="BE285" s="32"/>
      <c r="BF285" s="32"/>
      <c r="BG285" s="32"/>
      <c r="BH285" s="32"/>
      <c r="BI285" s="20"/>
      <c r="BJ285" s="21"/>
      <c r="BK285" s="29"/>
      <c r="BL285" s="29"/>
      <c r="BM285" s="29"/>
      <c r="BN285" s="29"/>
      <c r="BO285" s="16"/>
    </row>
    <row r="286" spans="1:67" ht="12.75">
      <c r="A286" s="5">
        <v>39026</v>
      </c>
      <c r="B286" s="8">
        <f t="shared" si="192"/>
        <v>-39.076000000000001</v>
      </c>
      <c r="C286" s="8">
        <f t="shared" si="194"/>
        <v>0.15699999999999648</v>
      </c>
      <c r="D286" s="2">
        <v>-41.39</v>
      </c>
      <c r="G286" s="20">
        <f t="shared" si="195"/>
        <v>-3.0581501692328121</v>
      </c>
      <c r="H286" s="34">
        <f t="shared" si="196"/>
        <v>-3.0486024843355164</v>
      </c>
      <c r="I286" s="32">
        <f t="shared" si="189"/>
        <v>-34.83</v>
      </c>
      <c r="J286" s="32">
        <f t="shared" si="204"/>
        <v>-34.976666666666667</v>
      </c>
      <c r="K286" s="32">
        <f t="shared" si="205"/>
        <v>-34.812222222222218</v>
      </c>
      <c r="L286" s="32">
        <f t="shared" si="206"/>
        <v>-0.14666666666666828</v>
      </c>
      <c r="M286" s="63">
        <f t="shared" si="207"/>
        <v>1.7777777777780557E-2</v>
      </c>
      <c r="N286" s="21"/>
      <c r="O286" s="29">
        <f t="shared" si="202"/>
        <v>-0.78083773620860442</v>
      </c>
      <c r="P286" s="29">
        <f t="shared" si="201"/>
        <v>-1.5699999999999999E-2</v>
      </c>
      <c r="Q286" s="29">
        <f t="shared" si="190"/>
        <v>-0.48713427572996404</v>
      </c>
      <c r="R286" s="29">
        <f t="shared" si="203"/>
        <v>1.95E-2</v>
      </c>
      <c r="S286" s="44"/>
      <c r="T286" s="60"/>
      <c r="U286" s="37"/>
      <c r="V286" s="16"/>
      <c r="Y286" s="20"/>
      <c r="Z286" s="34"/>
      <c r="AA286" s="32"/>
      <c r="AB286" s="32"/>
      <c r="AC286" s="32"/>
      <c r="AD286" s="32"/>
      <c r="AE286" s="20"/>
      <c r="AF286" s="21"/>
      <c r="AG286" s="29"/>
      <c r="AH286" s="29"/>
      <c r="AI286" s="29"/>
      <c r="AJ286" s="29"/>
      <c r="AK286" s="29"/>
      <c r="AL286" s="16"/>
      <c r="AN286" s="42">
        <f t="shared" si="193"/>
        <v>-3.3782376050200362</v>
      </c>
      <c r="AO286" s="20">
        <f t="shared" si="197"/>
        <v>-5.4641667690957085</v>
      </c>
      <c r="AP286" s="20">
        <f t="shared" si="198"/>
        <v>-5.3782376050200362</v>
      </c>
      <c r="AQ286" s="32">
        <f t="shared" si="199"/>
        <v>-35.055000000000007</v>
      </c>
      <c r="AR286" s="32">
        <f t="shared" si="208"/>
        <v>-34.743888888888897</v>
      </c>
      <c r="AS286" s="32">
        <f t="shared" si="210"/>
        <v>-34.76914400414401</v>
      </c>
      <c r="AT286" s="20">
        <f t="shared" si="209"/>
        <v>-2.5255115255113481E-2</v>
      </c>
      <c r="AU286" s="64">
        <f t="shared" si="211"/>
        <v>0.28585599585599653</v>
      </c>
      <c r="AV286" s="21"/>
      <c r="AW286" s="29">
        <f t="shared" si="191"/>
        <v>-0.68645499220053152</v>
      </c>
      <c r="AX286" s="68">
        <f t="shared" si="200"/>
        <v>0.1145</v>
      </c>
      <c r="AY286" s="29"/>
      <c r="AZ286" s="29"/>
      <c r="BA286" s="16"/>
      <c r="BC286" s="20"/>
      <c r="BD286" s="20"/>
      <c r="BE286" s="32"/>
      <c r="BF286" s="32"/>
      <c r="BG286" s="32"/>
      <c r="BH286" s="32"/>
      <c r="BI286" s="20"/>
      <c r="BJ286" s="21"/>
      <c r="BK286" s="29"/>
      <c r="BL286" s="29"/>
      <c r="BM286" s="29"/>
      <c r="BN286" s="29"/>
      <c r="BO286" s="16"/>
    </row>
    <row r="287" spans="1:67" ht="12.75">
      <c r="A287" s="5">
        <v>38871</v>
      </c>
      <c r="B287" s="8">
        <f t="shared" si="192"/>
        <v>-38.920999999999999</v>
      </c>
      <c r="C287" s="8">
        <f t="shared" si="194"/>
        <v>0.15500000000000114</v>
      </c>
      <c r="D287" s="2">
        <v>-41.37</v>
      </c>
      <c r="G287" s="20">
        <f t="shared" si="195"/>
        <v>-3.0390547994382189</v>
      </c>
      <c r="H287" s="34">
        <f t="shared" si="196"/>
        <v>-3.0295071145409231</v>
      </c>
      <c r="I287" s="32">
        <f t="shared" si="189"/>
        <v>-35.340000000000003</v>
      </c>
      <c r="J287" s="32">
        <f t="shared" si="204"/>
        <v>-35.016666666666673</v>
      </c>
      <c r="K287" s="32">
        <f t="shared" si="205"/>
        <v>-34.812777777777768</v>
      </c>
      <c r="L287" s="32">
        <f t="shared" si="206"/>
        <v>0.32333333333333059</v>
      </c>
      <c r="M287" s="63">
        <f t="shared" si="207"/>
        <v>0.52722222222223536</v>
      </c>
      <c r="N287" s="21"/>
      <c r="O287" s="29">
        <f t="shared" si="202"/>
        <v>-0.15061654874421976</v>
      </c>
      <c r="P287" s="29">
        <f t="shared" si="201"/>
        <v>-1.5699999999999999E-2</v>
      </c>
      <c r="Q287" s="29">
        <f t="shared" si="190"/>
        <v>0.18819732447126566</v>
      </c>
      <c r="R287" s="29">
        <f t="shared" si="203"/>
        <v>1.95E-2</v>
      </c>
      <c r="S287" s="44"/>
      <c r="T287" s="60"/>
      <c r="U287" s="37"/>
      <c r="V287" s="16"/>
      <c r="Y287" s="20"/>
      <c r="Z287" s="34"/>
      <c r="AA287" s="32"/>
      <c r="AB287" s="32"/>
      <c r="AC287" s="32"/>
      <c r="AD287" s="32"/>
      <c r="AE287" s="20"/>
      <c r="AF287" s="21"/>
      <c r="AG287" s="29"/>
      <c r="AH287" s="29"/>
      <c r="AI287" s="29"/>
      <c r="AJ287" s="29"/>
      <c r="AK287" s="29"/>
      <c r="AL287" s="16"/>
      <c r="AN287" s="42">
        <f t="shared" si="193"/>
        <v>-3.2063792768686969</v>
      </c>
      <c r="AO287" s="20">
        <f t="shared" si="197"/>
        <v>-5.2923084409443693</v>
      </c>
      <c r="AP287" s="20">
        <f t="shared" si="198"/>
        <v>-5.2063792768686969</v>
      </c>
      <c r="AQ287" s="32">
        <f t="shared" si="199"/>
        <v>-34.581666666666671</v>
      </c>
      <c r="AR287" s="32">
        <f t="shared" si="208"/>
        <v>-34.763247863247869</v>
      </c>
      <c r="AS287" s="32">
        <f t="shared" si="210"/>
        <v>-34.792708217708224</v>
      </c>
      <c r="AT287" s="20">
        <f t="shared" si="209"/>
        <v>-2.9460354460354665E-2</v>
      </c>
      <c r="AU287" s="64">
        <f t="shared" si="211"/>
        <v>-0.21104155104155353</v>
      </c>
      <c r="AV287" s="21"/>
      <c r="AW287" s="29">
        <f t="shared" si="191"/>
        <v>-5.8437692189313543E-2</v>
      </c>
      <c r="AX287" s="68">
        <f t="shared" si="200"/>
        <v>0.1145</v>
      </c>
      <c r="AY287" s="29"/>
      <c r="AZ287" s="29"/>
      <c r="BA287" s="16"/>
      <c r="BC287" s="20"/>
      <c r="BD287" s="20"/>
      <c r="BE287" s="32"/>
      <c r="BF287" s="32"/>
      <c r="BG287" s="32"/>
      <c r="BH287" s="32"/>
      <c r="BI287" s="20"/>
      <c r="BJ287" s="21"/>
      <c r="BK287" s="29"/>
      <c r="BL287" s="29"/>
      <c r="BM287" s="29"/>
      <c r="BN287" s="29"/>
      <c r="BO287" s="16"/>
    </row>
    <row r="288" spans="1:67" ht="12.75">
      <c r="A288" s="5">
        <v>38711</v>
      </c>
      <c r="B288" s="8">
        <f t="shared" si="192"/>
        <v>-38.761000000000003</v>
      </c>
      <c r="C288" s="8">
        <f t="shared" si="194"/>
        <v>0.15999999999999659</v>
      </c>
      <c r="D288" s="2">
        <v>-41.34</v>
      </c>
      <c r="G288" s="20">
        <f t="shared" si="195"/>
        <v>-3.0199594296436256</v>
      </c>
      <c r="H288" s="34">
        <f t="shared" si="196"/>
        <v>-3.0104117447463299</v>
      </c>
      <c r="I288" s="32">
        <f t="shared" si="189"/>
        <v>-34.880000000000003</v>
      </c>
      <c r="J288" s="32">
        <f t="shared" si="204"/>
        <v>-34.96</v>
      </c>
      <c r="K288" s="32">
        <f t="shared" si="205"/>
        <v>-34.871666666666663</v>
      </c>
      <c r="L288" s="32">
        <f t="shared" si="206"/>
        <v>-7.9999999999998295E-2</v>
      </c>
      <c r="M288" s="63">
        <f t="shared" si="207"/>
        <v>8.3333333333399651E-3</v>
      </c>
      <c r="N288" s="21"/>
      <c r="O288" s="29">
        <f t="shared" si="202"/>
        <v>0.93145428495282723</v>
      </c>
      <c r="P288" s="29">
        <f t="shared" si="201"/>
        <v>-1.5699999999999999E-2</v>
      </c>
      <c r="Q288" s="29">
        <f t="shared" si="190"/>
        <v>0.77546930497209643</v>
      </c>
      <c r="R288" s="29">
        <f t="shared" si="203"/>
        <v>1.95E-2</v>
      </c>
      <c r="S288" s="44"/>
      <c r="T288" s="60"/>
      <c r="U288" s="37"/>
      <c r="V288" s="16"/>
      <c r="Y288" s="20"/>
      <c r="Z288" s="34"/>
      <c r="AA288" s="32"/>
      <c r="AB288" s="32"/>
      <c r="AC288" s="32"/>
      <c r="AD288" s="32"/>
      <c r="AE288" s="20"/>
      <c r="AF288" s="21"/>
      <c r="AG288" s="29"/>
      <c r="AH288" s="29"/>
      <c r="AI288" s="29"/>
      <c r="AJ288" s="29"/>
      <c r="AK288" s="29"/>
      <c r="AL288" s="16"/>
      <c r="AN288" s="42">
        <f t="shared" si="193"/>
        <v>-3.0345209487173577</v>
      </c>
      <c r="AO288" s="20">
        <f t="shared" si="197"/>
        <v>-5.12045011279303</v>
      </c>
      <c r="AP288" s="20">
        <f t="shared" si="198"/>
        <v>-5.0345209487173577</v>
      </c>
      <c r="AQ288" s="32">
        <f t="shared" si="199"/>
        <v>-34.653076923076917</v>
      </c>
      <c r="AR288" s="32">
        <f t="shared" si="208"/>
        <v>-34.710299145299139</v>
      </c>
      <c r="AS288" s="32">
        <f t="shared" si="210"/>
        <v>-34.802242017242023</v>
      </c>
      <c r="AT288" s="20">
        <f t="shared" si="209"/>
        <v>-9.1942871942883642E-2</v>
      </c>
      <c r="AU288" s="64">
        <f t="shared" si="211"/>
        <v>-0.14916509416510593</v>
      </c>
      <c r="AV288" s="21"/>
      <c r="AW288" s="29">
        <f t="shared" si="191"/>
        <v>0.59692325345988984</v>
      </c>
      <c r="AX288" s="68">
        <f t="shared" si="200"/>
        <v>0.1145</v>
      </c>
      <c r="AY288" s="29"/>
      <c r="AZ288" s="29"/>
      <c r="BA288" s="16"/>
      <c r="BC288" s="20"/>
      <c r="BD288" s="20"/>
      <c r="BE288" s="32"/>
      <c r="BF288" s="32"/>
      <c r="BG288" s="32"/>
      <c r="BH288" s="32"/>
      <c r="BI288" s="20"/>
      <c r="BJ288" s="21"/>
      <c r="BK288" s="29"/>
      <c r="BL288" s="29"/>
      <c r="BM288" s="29"/>
      <c r="BN288" s="29"/>
      <c r="BO288" s="16"/>
    </row>
    <row r="289" spans="1:67" ht="12.75">
      <c r="A289" s="5">
        <v>38565</v>
      </c>
      <c r="B289" s="8">
        <f t="shared" si="192"/>
        <v>-38.615000000000002</v>
      </c>
      <c r="C289" s="8">
        <f t="shared" si="194"/>
        <v>0.1460000000000008</v>
      </c>
      <c r="D289" s="2">
        <v>-41.39</v>
      </c>
      <c r="G289" s="20">
        <f t="shared" si="195"/>
        <v>-3.0008640598490324</v>
      </c>
      <c r="H289" s="34">
        <f t="shared" si="196"/>
        <v>-2.9913163749517366</v>
      </c>
      <c r="I289" s="32">
        <f t="shared" si="189"/>
        <v>-34.659999999999997</v>
      </c>
      <c r="J289" s="32">
        <f t="shared" si="204"/>
        <v>-34.75333333333333</v>
      </c>
      <c r="K289" s="32">
        <f t="shared" si="205"/>
        <v>-34.836666666666666</v>
      </c>
      <c r="L289" s="32">
        <f t="shared" si="206"/>
        <v>-9.3333333333333712E-2</v>
      </c>
      <c r="M289" s="63">
        <f t="shared" si="207"/>
        <v>-0.17666666666666941</v>
      </c>
      <c r="N289" s="21"/>
      <c r="O289" s="29">
        <f t="shared" si="202"/>
        <v>-0.7808377362086264</v>
      </c>
      <c r="P289" s="29">
        <f t="shared" si="201"/>
        <v>-1.5699999999999999E-2</v>
      </c>
      <c r="Q289" s="29">
        <f t="shared" si="190"/>
        <v>0.99989057929515612</v>
      </c>
      <c r="R289" s="29">
        <f t="shared" si="203"/>
        <v>1.95E-2</v>
      </c>
      <c r="S289" s="44"/>
      <c r="T289" s="60"/>
      <c r="U289" s="37"/>
      <c r="V289" s="16"/>
      <c r="AN289" s="42">
        <f t="shared" si="193"/>
        <v>-2.8626626205660184</v>
      </c>
      <c r="AO289" s="20">
        <f t="shared" si="197"/>
        <v>-4.9485917846416907</v>
      </c>
      <c r="AP289" s="20">
        <f t="shared" si="198"/>
        <v>-4.8626626205660184</v>
      </c>
      <c r="AQ289" s="32">
        <f t="shared" si="199"/>
        <v>-34.896153846153844</v>
      </c>
      <c r="AR289" s="32">
        <f t="shared" si="208"/>
        <v>-34.843846153846151</v>
      </c>
      <c r="AS289" s="32">
        <f t="shared" si="210"/>
        <v>-34.800936100936106</v>
      </c>
      <c r="AT289" s="20">
        <f t="shared" si="209"/>
        <v>4.2910052910045238E-2</v>
      </c>
      <c r="AU289" s="64">
        <f t="shared" si="211"/>
        <v>9.521774521773807E-2</v>
      </c>
      <c r="AV289" s="21"/>
      <c r="AW289" s="29">
        <f t="shared" si="191"/>
        <v>0.97297717475221124</v>
      </c>
      <c r="AX289" s="68">
        <f t="shared" si="200"/>
        <v>0.1145</v>
      </c>
      <c r="AY289" s="29"/>
      <c r="AZ289" s="29"/>
      <c r="BA289" s="16"/>
      <c r="BC289" s="20"/>
      <c r="BD289" s="20"/>
      <c r="BE289" s="32"/>
      <c r="BF289" s="32"/>
      <c r="BG289" s="32"/>
      <c r="BH289" s="32"/>
      <c r="BI289" s="20"/>
      <c r="BJ289" s="21"/>
      <c r="BK289" s="29"/>
      <c r="BL289" s="29"/>
      <c r="BM289" s="29"/>
      <c r="BN289" s="29"/>
      <c r="BO289" s="16"/>
    </row>
    <row r="290" spans="1:67" ht="12.75">
      <c r="A290" s="5">
        <v>38432</v>
      </c>
      <c r="B290" s="8">
        <f t="shared" si="192"/>
        <v>-38.481999999999999</v>
      </c>
      <c r="C290" s="8">
        <f t="shared" si="194"/>
        <v>0.13300000000000267</v>
      </c>
      <c r="D290" s="2">
        <v>-40.58</v>
      </c>
      <c r="G290" s="20">
        <f t="shared" si="195"/>
        <v>-2.9817686900544391</v>
      </c>
      <c r="H290" s="34">
        <f t="shared" si="196"/>
        <v>-2.9722210051571434</v>
      </c>
      <c r="I290" s="32">
        <f t="shared" si="189"/>
        <v>-34.72</v>
      </c>
      <c r="J290" s="32">
        <f t="shared" si="204"/>
        <v>-34.588333333333331</v>
      </c>
      <c r="K290" s="32">
        <f t="shared" si="205"/>
        <v>-34.808888888888887</v>
      </c>
      <c r="L290" s="32">
        <f t="shared" si="206"/>
        <v>0.13166666666666771</v>
      </c>
      <c r="M290" s="63">
        <f t="shared" si="207"/>
        <v>-8.8888888888888573E-2</v>
      </c>
      <c r="N290" s="21"/>
      <c r="O290" s="29">
        <f t="shared" si="202"/>
        <v>-0.15061654874418487</v>
      </c>
      <c r="P290" s="29">
        <f t="shared" si="201"/>
        <v>-1.5699999999999999E-2</v>
      </c>
      <c r="Q290" s="29">
        <f t="shared" si="190"/>
        <v>0.75645193902004526</v>
      </c>
      <c r="R290" s="29">
        <f t="shared" si="203"/>
        <v>1.95E-2</v>
      </c>
      <c r="S290" s="44"/>
      <c r="T290" s="60"/>
      <c r="U290" s="37"/>
      <c r="V290" s="16"/>
      <c r="AN290" s="42">
        <f t="shared" si="193"/>
        <v>-2.6908042924146791</v>
      </c>
      <c r="AO290" s="20">
        <f t="shared" si="197"/>
        <v>-4.7767334564903514</v>
      </c>
      <c r="AP290" s="20">
        <f t="shared" si="198"/>
        <v>-4.6908042924146791</v>
      </c>
      <c r="AQ290" s="32">
        <f t="shared" si="199"/>
        <v>-34.982307692307685</v>
      </c>
      <c r="AR290" s="32">
        <f t="shared" si="208"/>
        <v>-34.941391941391934</v>
      </c>
      <c r="AS290" s="32">
        <f t="shared" si="210"/>
        <v>-34.827816442816449</v>
      </c>
      <c r="AT290" s="20">
        <f t="shared" si="209"/>
        <v>0.11357549857548577</v>
      </c>
      <c r="AU290" s="64">
        <f t="shared" si="211"/>
        <v>0.15449124949123672</v>
      </c>
      <c r="AV290" s="21"/>
      <c r="AW290" s="29">
        <f t="shared" si="191"/>
        <v>0.8937642625411768</v>
      </c>
      <c r="AX290" s="68">
        <f t="shared" si="200"/>
        <v>0.1145</v>
      </c>
      <c r="AY290" s="29"/>
      <c r="AZ290" s="29"/>
      <c r="BA290" s="16"/>
      <c r="BC290" s="20"/>
      <c r="BD290" s="20"/>
      <c r="BE290" s="32"/>
      <c r="BF290" s="32"/>
      <c r="BG290" s="32"/>
      <c r="BH290" s="32"/>
      <c r="BI290" s="20"/>
      <c r="BJ290" s="21"/>
      <c r="BK290" s="29"/>
      <c r="BL290" s="29"/>
      <c r="BM290" s="29"/>
      <c r="BN290" s="29"/>
      <c r="BO290" s="16"/>
    </row>
    <row r="291" spans="1:67" ht="12.75">
      <c r="A291" s="5">
        <v>38320</v>
      </c>
      <c r="B291" s="8">
        <f t="shared" si="192"/>
        <v>-38.369999999999997</v>
      </c>
      <c r="C291" s="8">
        <f t="shared" si="194"/>
        <v>0.11200000000000188</v>
      </c>
      <c r="D291" s="2">
        <v>-37.31</v>
      </c>
      <c r="G291" s="20">
        <f t="shared" si="195"/>
        <v>-2.9626733202598459</v>
      </c>
      <c r="H291" s="34">
        <f t="shared" si="196"/>
        <v>-2.9531256353625501</v>
      </c>
      <c r="I291" s="32">
        <f t="shared" si="189"/>
        <v>-34.385000000000005</v>
      </c>
      <c r="J291" s="32">
        <f t="shared" si="204"/>
        <v>-34.844999999999999</v>
      </c>
      <c r="K291" s="32">
        <f t="shared" si="205"/>
        <v>-34.792222222222229</v>
      </c>
      <c r="L291" s="32">
        <f t="shared" si="206"/>
        <v>-0.45999999999999375</v>
      </c>
      <c r="M291" s="63">
        <f t="shared" si="207"/>
        <v>-0.40722222222222371</v>
      </c>
      <c r="N291" s="21"/>
      <c r="O291" s="29">
        <f t="shared" si="202"/>
        <v>0.931454284952835</v>
      </c>
      <c r="P291" s="29">
        <f t="shared" si="201"/>
        <v>-1.5699999999999999E-2</v>
      </c>
      <c r="Q291" s="29">
        <f t="shared" si="190"/>
        <v>0.15906102945060799</v>
      </c>
      <c r="R291" s="29">
        <f t="shared" si="203"/>
        <v>1.95E-2</v>
      </c>
      <c r="S291" s="44"/>
      <c r="T291" s="60"/>
      <c r="U291" s="37"/>
      <c r="V291" s="16"/>
      <c r="AN291" s="42">
        <f t="shared" si="193"/>
        <v>-2.5189459642633398</v>
      </c>
      <c r="AO291" s="20">
        <f t="shared" si="197"/>
        <v>-4.6048751283390121</v>
      </c>
      <c r="AP291" s="20">
        <f t="shared" si="198"/>
        <v>-4.5189459642633398</v>
      </c>
      <c r="AQ291" s="32">
        <f t="shared" si="199"/>
        <v>-34.945714285714288</v>
      </c>
      <c r="AR291" s="32">
        <f t="shared" si="208"/>
        <v>-34.913699633699629</v>
      </c>
      <c r="AS291" s="32">
        <f t="shared" si="210"/>
        <v>-34.805557183557184</v>
      </c>
      <c r="AT291" s="20">
        <f t="shared" si="209"/>
        <v>0.10814245014244506</v>
      </c>
      <c r="AU291" s="64">
        <f t="shared" si="211"/>
        <v>0.14015710215710442</v>
      </c>
      <c r="AV291" s="21"/>
      <c r="AW291" s="29">
        <f t="shared" si="191"/>
        <v>0.39634911880378615</v>
      </c>
      <c r="AX291" s="68">
        <f t="shared" si="200"/>
        <v>0.1145</v>
      </c>
      <c r="AY291" s="29"/>
      <c r="AZ291" s="29"/>
      <c r="BA291" s="16"/>
      <c r="BC291" s="20"/>
      <c r="BD291" s="20"/>
      <c r="BE291" s="32"/>
      <c r="BF291" s="32"/>
      <c r="BG291" s="32"/>
      <c r="BH291" s="32"/>
      <c r="BI291" s="20"/>
      <c r="BJ291" s="21"/>
      <c r="BK291" s="29"/>
      <c r="BL291" s="29"/>
      <c r="BM291" s="29"/>
      <c r="BN291" s="29"/>
      <c r="BO291" s="16"/>
    </row>
    <row r="292" spans="1:67" ht="12.75">
      <c r="A292" s="5">
        <v>38201</v>
      </c>
      <c r="B292" s="8">
        <f t="shared" si="192"/>
        <v>-38.250999999999998</v>
      </c>
      <c r="C292" s="8">
        <f t="shared" si="194"/>
        <v>0.11899999999999977</v>
      </c>
      <c r="D292" s="2">
        <v>-37.15</v>
      </c>
      <c r="G292" s="20">
        <f t="shared" si="195"/>
        <v>-2.9435779504652526</v>
      </c>
      <c r="H292" s="34">
        <f t="shared" si="196"/>
        <v>-2.9340302655679569</v>
      </c>
      <c r="I292" s="32">
        <f t="shared" si="189"/>
        <v>-35.43</v>
      </c>
      <c r="J292" s="32">
        <f t="shared" si="204"/>
        <v>-34.78</v>
      </c>
      <c r="K292" s="32">
        <f t="shared" si="205"/>
        <v>-34.699444444444438</v>
      </c>
      <c r="L292" s="32">
        <f t="shared" si="206"/>
        <v>0.64999999999999858</v>
      </c>
      <c r="M292" s="63">
        <f t="shared" si="207"/>
        <v>0.7305555555555614</v>
      </c>
      <c r="N292" s="21"/>
      <c r="O292" s="29">
        <f t="shared" si="202"/>
        <v>-0.78083773620864849</v>
      </c>
      <c r="P292" s="29">
        <f t="shared" si="201"/>
        <v>-1.5699999999999999E-2</v>
      </c>
      <c r="Q292" s="29">
        <f t="shared" si="190"/>
        <v>-0.51275630356520041</v>
      </c>
      <c r="R292" s="29">
        <f t="shared" si="203"/>
        <v>1.95E-2</v>
      </c>
      <c r="S292" s="44"/>
      <c r="T292" s="60"/>
      <c r="U292" s="37"/>
      <c r="V292" s="16"/>
      <c r="AN292" s="42">
        <f t="shared" si="193"/>
        <v>-2.3470876361120006</v>
      </c>
      <c r="AO292" s="20">
        <f t="shared" si="197"/>
        <v>-4.4330168001876729</v>
      </c>
      <c r="AP292" s="20">
        <f t="shared" si="198"/>
        <v>-4.3470876361120006</v>
      </c>
      <c r="AQ292" s="32">
        <f t="shared" si="199"/>
        <v>-34.813076923076927</v>
      </c>
      <c r="AR292" s="32">
        <f t="shared" si="208"/>
        <v>-34.81507326007327</v>
      </c>
      <c r="AS292" s="32">
        <f t="shared" si="210"/>
        <v>-34.813943426943432</v>
      </c>
      <c r="AT292" s="20">
        <f t="shared" si="209"/>
        <v>1.1298331298377207E-3</v>
      </c>
      <c r="AU292" s="64">
        <f t="shared" si="211"/>
        <v>-8.665038665043312E-4</v>
      </c>
      <c r="AV292" s="21"/>
      <c r="AW292" s="29">
        <f t="shared" si="191"/>
        <v>-0.28652218255168505</v>
      </c>
      <c r="AX292" s="68">
        <f t="shared" si="200"/>
        <v>0.1145</v>
      </c>
      <c r="AY292" s="29"/>
      <c r="AZ292" s="29"/>
      <c r="BA292" s="16"/>
      <c r="BC292" s="20"/>
      <c r="BD292" s="20"/>
      <c r="BE292" s="32"/>
      <c r="BF292" s="32"/>
      <c r="BG292" s="32"/>
      <c r="BH292" s="32"/>
      <c r="BI292" s="20"/>
      <c r="BJ292" s="21"/>
      <c r="BK292" s="29"/>
      <c r="BL292" s="29"/>
      <c r="BM292" s="29"/>
      <c r="BN292" s="29"/>
      <c r="BO292" s="16"/>
    </row>
    <row r="293" spans="1:67" ht="12.75">
      <c r="A293" s="5">
        <v>38062</v>
      </c>
      <c r="B293" s="8">
        <f t="shared" si="192"/>
        <v>-38.112000000000002</v>
      </c>
      <c r="C293" s="8">
        <f t="shared" si="194"/>
        <v>0.13899999999999579</v>
      </c>
      <c r="D293" s="2">
        <v>-37.39</v>
      </c>
      <c r="G293" s="20">
        <f t="shared" si="195"/>
        <v>-2.9244825806706594</v>
      </c>
      <c r="H293" s="34">
        <f t="shared" si="196"/>
        <v>-2.9149348957733636</v>
      </c>
      <c r="I293" s="32">
        <f t="shared" si="189"/>
        <v>-34.524999999999999</v>
      </c>
      <c r="J293" s="32">
        <f t="shared" si="204"/>
        <v>-34.821666666666665</v>
      </c>
      <c r="K293" s="32">
        <f t="shared" si="205"/>
        <v>-34.729444444444439</v>
      </c>
      <c r="L293" s="32">
        <f t="shared" si="206"/>
        <v>-0.29666666666666686</v>
      </c>
      <c r="M293" s="63">
        <f t="shared" si="207"/>
        <v>-0.20444444444444088</v>
      </c>
      <c r="N293" s="21"/>
      <c r="O293" s="29">
        <f t="shared" si="202"/>
        <v>-0.15061654874414998</v>
      </c>
      <c r="P293" s="29">
        <f t="shared" si="201"/>
        <v>-1.5699999999999999E-2</v>
      </c>
      <c r="Q293" s="29">
        <f t="shared" si="190"/>
        <v>-0.9446492634913124</v>
      </c>
      <c r="R293" s="29">
        <f t="shared" si="203"/>
        <v>1.95E-2</v>
      </c>
      <c r="S293" s="44"/>
      <c r="T293" s="60"/>
      <c r="U293" s="37"/>
      <c r="V293" s="16"/>
      <c r="AN293" s="42">
        <f t="shared" si="193"/>
        <v>-2.1752293079606613</v>
      </c>
      <c r="AO293" s="20">
        <f t="shared" si="197"/>
        <v>-4.2611584720363336</v>
      </c>
      <c r="AP293" s="20">
        <f t="shared" si="198"/>
        <v>-4.1752293079606613</v>
      </c>
      <c r="AQ293" s="32">
        <f t="shared" si="199"/>
        <v>-34.686428571428578</v>
      </c>
      <c r="AR293" s="32">
        <f t="shared" si="208"/>
        <v>-34.778809523809535</v>
      </c>
      <c r="AS293" s="32">
        <f t="shared" si="210"/>
        <v>-34.834194139194139</v>
      </c>
      <c r="AT293" s="20">
        <f t="shared" si="209"/>
        <v>-5.5384615384603819E-2</v>
      </c>
      <c r="AU293" s="64">
        <f t="shared" si="211"/>
        <v>-0.14776556776556049</v>
      </c>
      <c r="AV293" s="21"/>
      <c r="AW293" s="29">
        <f t="shared" si="191"/>
        <v>-0.83532657035186941</v>
      </c>
      <c r="AX293" s="68">
        <f t="shared" si="200"/>
        <v>0.1145</v>
      </c>
      <c r="AY293" s="29"/>
      <c r="AZ293" s="29"/>
      <c r="BA293" s="16"/>
      <c r="BC293" s="20"/>
      <c r="BD293" s="20"/>
      <c r="BE293" s="32"/>
      <c r="BF293" s="32"/>
      <c r="BG293" s="32"/>
      <c r="BH293" s="32"/>
      <c r="BI293" s="20"/>
      <c r="BJ293" s="21"/>
      <c r="BK293" s="29"/>
      <c r="BL293" s="29"/>
      <c r="BM293" s="29"/>
      <c r="BN293" s="29"/>
      <c r="BO293" s="16"/>
    </row>
    <row r="294" spans="1:67" ht="12.75">
      <c r="A294" s="5">
        <v>37930</v>
      </c>
      <c r="B294" s="8">
        <f t="shared" si="192"/>
        <v>-37.979999999999997</v>
      </c>
      <c r="C294" s="8">
        <f t="shared" si="194"/>
        <v>0.132000000000005</v>
      </c>
      <c r="D294" s="2">
        <v>-37.729999999999997</v>
      </c>
      <c r="G294" s="20">
        <f t="shared" si="195"/>
        <v>-2.9053872108760661</v>
      </c>
      <c r="H294" s="34">
        <f t="shared" si="196"/>
        <v>-2.8958395259787704</v>
      </c>
      <c r="I294" s="32">
        <f t="shared" si="189"/>
        <v>-34.51</v>
      </c>
      <c r="J294" s="32">
        <f t="shared" si="204"/>
        <v>-34.571666666666665</v>
      </c>
      <c r="K294" s="32">
        <f t="shared" si="205"/>
        <v>-34.749444444444443</v>
      </c>
      <c r="L294" s="32">
        <f t="shared" si="206"/>
        <v>-6.1666666666667425E-2</v>
      </c>
      <c r="M294" s="63">
        <f t="shared" si="207"/>
        <v>-0.23944444444444457</v>
      </c>
      <c r="N294" s="21"/>
      <c r="O294" s="29">
        <f t="shared" si="202"/>
        <v>0.93145428495280147</v>
      </c>
      <c r="P294" s="29">
        <f t="shared" si="201"/>
        <v>-1.5699999999999999E-2</v>
      </c>
      <c r="Q294" s="29">
        <f t="shared" si="190"/>
        <v>-0.93453033442270372</v>
      </c>
      <c r="R294" s="29">
        <f t="shared" si="203"/>
        <v>1.95E-2</v>
      </c>
      <c r="S294" s="44"/>
      <c r="T294" s="60"/>
      <c r="U294" s="37"/>
      <c r="V294" s="16"/>
      <c r="AN294" s="42">
        <f t="shared" si="193"/>
        <v>-2.003370979809322</v>
      </c>
      <c r="AO294" s="20">
        <f t="shared" si="197"/>
        <v>-4.0893001438849943</v>
      </c>
      <c r="AP294" s="20">
        <f t="shared" si="198"/>
        <v>-4.003370979809322</v>
      </c>
      <c r="AQ294" s="32">
        <f t="shared" si="199"/>
        <v>-34.836923076923078</v>
      </c>
      <c r="AR294" s="32">
        <f t="shared" si="208"/>
        <v>-34.792672771672777</v>
      </c>
      <c r="AS294" s="32">
        <f t="shared" si="210"/>
        <v>-34.785256410256409</v>
      </c>
      <c r="AT294" s="20">
        <f t="shared" si="209"/>
        <v>7.4163614163680336E-3</v>
      </c>
      <c r="AU294" s="64">
        <f t="shared" si="211"/>
        <v>5.1666666666669414E-2</v>
      </c>
      <c r="AV294" s="21"/>
      <c r="AW294" s="29">
        <f t="shared" si="191"/>
        <v>-0.99327237226367915</v>
      </c>
      <c r="AX294" s="68">
        <f t="shared" si="200"/>
        <v>0.1145</v>
      </c>
      <c r="AY294" s="29"/>
      <c r="AZ294" s="29"/>
      <c r="BA294" s="16"/>
      <c r="BC294" s="20"/>
      <c r="BD294" s="20"/>
      <c r="BE294" s="32"/>
      <c r="BF294" s="32"/>
      <c r="BG294" s="32"/>
      <c r="BH294" s="32"/>
      <c r="BI294" s="20"/>
      <c r="BJ294" s="21"/>
      <c r="BK294" s="29"/>
      <c r="BL294" s="29"/>
      <c r="BM294" s="29"/>
      <c r="BN294" s="29"/>
      <c r="BO294" s="16"/>
    </row>
    <row r="295" spans="1:67" ht="12.75">
      <c r="A295" s="5">
        <v>37804</v>
      </c>
      <c r="B295" s="8">
        <f t="shared" si="192"/>
        <v>-37.853999999999999</v>
      </c>
      <c r="C295" s="8">
        <f t="shared" si="194"/>
        <v>0.12599999999999767</v>
      </c>
      <c r="D295" s="2">
        <v>-37.409999999999997</v>
      </c>
      <c r="G295" s="20">
        <f t="shared" si="195"/>
        <v>-2.8862918410814729</v>
      </c>
      <c r="H295" s="34">
        <f t="shared" si="196"/>
        <v>-2.8767441561841771</v>
      </c>
      <c r="I295" s="32">
        <f t="shared" si="189"/>
        <v>-34.68</v>
      </c>
      <c r="J295" s="32">
        <f t="shared" si="204"/>
        <v>-34.564999999999998</v>
      </c>
      <c r="K295" s="32">
        <f t="shared" si="205"/>
        <v>-34.803888888888885</v>
      </c>
      <c r="L295" s="32">
        <f t="shared" si="206"/>
        <v>0.11500000000000199</v>
      </c>
      <c r="M295" s="63">
        <f t="shared" si="207"/>
        <v>-0.12388888888888516</v>
      </c>
      <c r="N295" s="21"/>
      <c r="O295" s="29">
        <f t="shared" si="202"/>
        <v>-0.78083773620867047</v>
      </c>
      <c r="P295" s="29">
        <f t="shared" si="201"/>
        <v>-1.5699999999999999E-2</v>
      </c>
      <c r="Q295" s="29">
        <f t="shared" si="190"/>
        <v>-0.48713427572995804</v>
      </c>
      <c r="R295" s="29">
        <f t="shared" si="203"/>
        <v>1.95E-2</v>
      </c>
      <c r="S295" s="44"/>
      <c r="T295" s="60"/>
      <c r="U295" s="37"/>
      <c r="V295" s="16"/>
      <c r="AN295" s="42">
        <f t="shared" si="193"/>
        <v>-1.8315126516579832</v>
      </c>
      <c r="AO295" s="20">
        <f t="shared" si="197"/>
        <v>-3.9174418157336555</v>
      </c>
      <c r="AP295" s="20">
        <f t="shared" si="198"/>
        <v>-3.8315126516579832</v>
      </c>
      <c r="AQ295" s="32">
        <f t="shared" si="199"/>
        <v>-34.854666666666667</v>
      </c>
      <c r="AR295" s="32">
        <f t="shared" si="208"/>
        <v>-34.782910866910868</v>
      </c>
      <c r="AS295" s="32">
        <f t="shared" si="210"/>
        <v>-34.749074074074073</v>
      </c>
      <c r="AT295" s="20">
        <f t="shared" si="209"/>
        <v>3.3836792836794416E-2</v>
      </c>
      <c r="AU295" s="64">
        <f t="shared" si="211"/>
        <v>0.10559259259259335</v>
      </c>
      <c r="AV295" s="21"/>
      <c r="AW295" s="29">
        <f t="shared" si="191"/>
        <v>-0.68645499220052009</v>
      </c>
      <c r="AX295" s="68">
        <f t="shared" si="200"/>
        <v>0.1145</v>
      </c>
      <c r="AY295" s="29"/>
      <c r="AZ295" s="29"/>
      <c r="BA295" s="16"/>
      <c r="BC295" s="20"/>
      <c r="BD295" s="20"/>
      <c r="BE295" s="32"/>
      <c r="BF295" s="32"/>
      <c r="BG295" s="32"/>
      <c r="BH295" s="32"/>
      <c r="BI295" s="20"/>
      <c r="BJ295" s="21"/>
      <c r="BK295" s="29"/>
      <c r="BL295" s="29"/>
      <c r="BM295" s="29"/>
      <c r="BN295" s="29"/>
      <c r="BO295" s="16"/>
    </row>
    <row r="296" spans="1:67" ht="12.75">
      <c r="A296" s="5">
        <v>37684</v>
      </c>
      <c r="B296" s="8">
        <f t="shared" si="192"/>
        <v>-37.734000000000002</v>
      </c>
      <c r="C296" s="8">
        <f t="shared" si="194"/>
        <v>0.11999999999999744</v>
      </c>
      <c r="D296" s="2">
        <v>-37.549999999999997</v>
      </c>
      <c r="G296" s="20">
        <f t="shared" si="195"/>
        <v>-2.8671964712868796</v>
      </c>
      <c r="H296" s="34">
        <f t="shared" si="196"/>
        <v>-2.8576487863895839</v>
      </c>
      <c r="I296" s="32">
        <f t="shared" si="189"/>
        <v>-34.504999999999995</v>
      </c>
      <c r="J296" s="32">
        <f t="shared" si="204"/>
        <v>-34.778333333333336</v>
      </c>
      <c r="K296" s="32">
        <f t="shared" si="205"/>
        <v>-34.855555555555561</v>
      </c>
      <c r="L296" s="32">
        <f t="shared" si="206"/>
        <v>-0.27333333333334053</v>
      </c>
      <c r="M296" s="63">
        <f t="shared" si="207"/>
        <v>-0.35055555555556595</v>
      </c>
      <c r="N296" s="21"/>
      <c r="O296" s="29">
        <f t="shared" si="202"/>
        <v>-0.1506165487441713</v>
      </c>
      <c r="P296" s="29">
        <f t="shared" si="201"/>
        <v>-1.5699999999999999E-2</v>
      </c>
      <c r="Q296" s="29">
        <f t="shared" si="190"/>
        <v>0.18819732447127241</v>
      </c>
      <c r="R296" s="29">
        <f t="shared" si="203"/>
        <v>1.95E-2</v>
      </c>
      <c r="S296" s="44"/>
      <c r="T296" s="60"/>
      <c r="U296" s="37"/>
      <c r="V296" s="16"/>
      <c r="AN296" s="42">
        <f t="shared" si="193"/>
        <v>-1.6596543235066443</v>
      </c>
      <c r="AO296" s="20">
        <f t="shared" si="197"/>
        <v>-3.7455834875823166</v>
      </c>
      <c r="AP296" s="20">
        <f t="shared" si="198"/>
        <v>-3.6596543235066443</v>
      </c>
      <c r="AQ296" s="32">
        <f t="shared" si="199"/>
        <v>-34.657142857142858</v>
      </c>
      <c r="AR296" s="32">
        <f t="shared" si="208"/>
        <v>-34.782380952380947</v>
      </c>
      <c r="AS296" s="32">
        <f t="shared" si="210"/>
        <v>-34.729064153439154</v>
      </c>
      <c r="AT296" s="20">
        <f t="shared" si="209"/>
        <v>5.3316798941793309E-2</v>
      </c>
      <c r="AU296" s="64">
        <f t="shared" si="211"/>
        <v>-7.1921296296295623E-2</v>
      </c>
      <c r="AV296" s="21"/>
      <c r="AW296" s="29">
        <f t="shared" si="191"/>
        <v>-5.8437692189301373E-2</v>
      </c>
      <c r="AX296" s="68">
        <f t="shared" si="200"/>
        <v>0.1145</v>
      </c>
      <c r="AY296" s="29"/>
      <c r="AZ296" s="29"/>
      <c r="BA296" s="16"/>
      <c r="BC296" s="20"/>
      <c r="BD296" s="20"/>
      <c r="BE296" s="32"/>
      <c r="BF296" s="32"/>
      <c r="BG296" s="32"/>
      <c r="BH296" s="32"/>
      <c r="BI296" s="20"/>
      <c r="BJ296" s="21"/>
      <c r="BK296" s="29"/>
      <c r="BL296" s="29"/>
      <c r="BM296" s="29"/>
      <c r="BN296" s="29"/>
      <c r="BO296" s="16"/>
    </row>
    <row r="297" spans="1:67" ht="12.75">
      <c r="A297" s="5">
        <v>37574</v>
      </c>
      <c r="B297" s="8">
        <f t="shared" si="192"/>
        <v>-37.624000000000002</v>
      </c>
      <c r="C297" s="8">
        <f t="shared" si="194"/>
        <v>0.10999999999999943</v>
      </c>
      <c r="D297" s="2">
        <v>-37.51</v>
      </c>
      <c r="G297" s="20">
        <f t="shared" si="195"/>
        <v>-2.8481011014922863</v>
      </c>
      <c r="H297" s="34">
        <f t="shared" si="196"/>
        <v>-2.8385534165949906</v>
      </c>
      <c r="I297" s="32">
        <f t="shared" si="189"/>
        <v>-35.15</v>
      </c>
      <c r="J297" s="32">
        <f t="shared" si="204"/>
        <v>-34.831666666666671</v>
      </c>
      <c r="K297" s="32">
        <f t="shared" si="205"/>
        <v>-34.696666666666673</v>
      </c>
      <c r="L297" s="32">
        <f t="shared" si="206"/>
        <v>0.31833333333332803</v>
      </c>
      <c r="M297" s="63">
        <f t="shared" si="207"/>
        <v>0.45333333333332604</v>
      </c>
      <c r="N297" s="21"/>
      <c r="O297" s="29">
        <f t="shared" si="202"/>
        <v>0.93145428495280935</v>
      </c>
      <c r="P297" s="29">
        <f t="shared" si="201"/>
        <v>-1.5699999999999999E-2</v>
      </c>
      <c r="Q297" s="29">
        <f t="shared" si="190"/>
        <v>0.77546930497210076</v>
      </c>
      <c r="R297" s="29">
        <f t="shared" si="203"/>
        <v>1.95E-2</v>
      </c>
      <c r="S297" s="44"/>
      <c r="T297" s="60"/>
      <c r="U297" s="37"/>
      <c r="V297" s="16"/>
      <c r="AN297" s="42">
        <f t="shared" si="193"/>
        <v>-1.4877959953553055</v>
      </c>
      <c r="AO297" s="20">
        <f t="shared" si="197"/>
        <v>-3.5737251594309778</v>
      </c>
      <c r="AP297" s="20">
        <f t="shared" si="198"/>
        <v>-3.4877959953553055</v>
      </c>
      <c r="AQ297" s="32">
        <f t="shared" si="199"/>
        <v>-34.835333333333331</v>
      </c>
      <c r="AR297" s="32">
        <f t="shared" si="208"/>
        <v>-34.649396825396828</v>
      </c>
      <c r="AS297" s="32">
        <f t="shared" si="210"/>
        <v>-34.722194495319499</v>
      </c>
      <c r="AT297" s="20">
        <f t="shared" si="209"/>
        <v>-7.279766992267156E-2</v>
      </c>
      <c r="AU297" s="64">
        <f t="shared" si="211"/>
        <v>0.11313883801383184</v>
      </c>
      <c r="AV297" s="21"/>
      <c r="AW297" s="29">
        <f t="shared" si="191"/>
        <v>0.59692325345989672</v>
      </c>
      <c r="AX297" s="68">
        <f t="shared" si="200"/>
        <v>0.1145</v>
      </c>
      <c r="AY297" s="29"/>
      <c r="AZ297" s="29"/>
      <c r="BA297" s="16"/>
      <c r="BC297" s="20"/>
      <c r="BD297" s="20"/>
      <c r="BE297" s="32"/>
      <c r="BF297" s="32"/>
      <c r="BG297" s="32"/>
      <c r="BH297" s="32"/>
      <c r="BI297" s="20"/>
      <c r="BJ297" s="21"/>
      <c r="BK297" s="29"/>
      <c r="BL297" s="29"/>
      <c r="BM297" s="29"/>
      <c r="BN297" s="29"/>
      <c r="BO297" s="16"/>
    </row>
    <row r="298" spans="1:67" ht="12.75">
      <c r="A298" s="5">
        <v>37469</v>
      </c>
      <c r="B298" s="8">
        <f t="shared" si="192"/>
        <v>-37.518999999999998</v>
      </c>
      <c r="C298" s="8">
        <f t="shared" si="194"/>
        <v>0.10500000000000398</v>
      </c>
      <c r="D298" s="2">
        <v>-37.909999999999997</v>
      </c>
      <c r="G298" s="20">
        <f t="shared" si="195"/>
        <v>-2.8290057316976931</v>
      </c>
      <c r="H298" s="34">
        <f t="shared" si="196"/>
        <v>-2.8194580468003974</v>
      </c>
      <c r="I298" s="32">
        <f t="shared" si="189"/>
        <v>-34.840000000000003</v>
      </c>
      <c r="J298" s="32">
        <f t="shared" si="204"/>
        <v>-35.06666666666667</v>
      </c>
      <c r="K298" s="32">
        <f t="shared" si="205"/>
        <v>-34.716111111111111</v>
      </c>
      <c r="L298" s="32">
        <f t="shared" si="206"/>
        <v>-0.22666666666666657</v>
      </c>
      <c r="M298" s="63">
        <f t="shared" si="207"/>
        <v>0.12388888888889227</v>
      </c>
      <c r="N298" s="21"/>
      <c r="O298" s="29">
        <f t="shared" si="202"/>
        <v>-0.78083773620865704</v>
      </c>
      <c r="P298" s="29">
        <f t="shared" si="201"/>
        <v>-1.5699999999999999E-2</v>
      </c>
      <c r="Q298" s="29">
        <f t="shared" si="190"/>
        <v>0.99989057929515601</v>
      </c>
      <c r="R298" s="29">
        <f t="shared" si="203"/>
        <v>1.95E-2</v>
      </c>
      <c r="S298" s="44"/>
      <c r="T298" s="60"/>
      <c r="U298" s="37"/>
      <c r="V298" s="16"/>
      <c r="AN298" s="42">
        <f t="shared" si="193"/>
        <v>-1.3159376672039667</v>
      </c>
      <c r="AO298" s="20">
        <f t="shared" si="197"/>
        <v>-3.401866831279639</v>
      </c>
      <c r="AP298" s="20">
        <f t="shared" si="198"/>
        <v>-3.3159376672039667</v>
      </c>
      <c r="AQ298" s="32">
        <f t="shared" si="199"/>
        <v>-34.455714285714294</v>
      </c>
      <c r="AR298" s="32">
        <f t="shared" si="208"/>
        <v>-34.649238095238097</v>
      </c>
      <c r="AS298" s="32">
        <f t="shared" si="210"/>
        <v>-34.735406135531136</v>
      </c>
      <c r="AT298" s="20">
        <f t="shared" si="209"/>
        <v>-8.6168040293038928E-2</v>
      </c>
      <c r="AU298" s="64">
        <f t="shared" si="211"/>
        <v>-0.27969184981684236</v>
      </c>
      <c r="AV298" s="21"/>
      <c r="AW298" s="29">
        <f t="shared" si="191"/>
        <v>0.97297717475221279</v>
      </c>
      <c r="AX298" s="68">
        <f t="shared" si="200"/>
        <v>0.1145</v>
      </c>
      <c r="AY298" s="29"/>
      <c r="AZ298" s="29"/>
      <c r="BA298" s="16"/>
      <c r="BC298" s="20"/>
      <c r="BD298" s="20"/>
      <c r="BE298" s="32"/>
      <c r="BF298" s="32"/>
      <c r="BG298" s="32"/>
      <c r="BH298" s="32"/>
      <c r="BI298" s="20"/>
      <c r="BJ298" s="21"/>
      <c r="BK298" s="29"/>
      <c r="BL298" s="29"/>
      <c r="BM298" s="29"/>
      <c r="BN298" s="29"/>
      <c r="BO298" s="16"/>
    </row>
    <row r="299" spans="1:67" ht="12.75">
      <c r="A299" s="5">
        <v>37359</v>
      </c>
      <c r="B299" s="8">
        <f t="shared" si="192"/>
        <v>-37.408999999999999</v>
      </c>
      <c r="C299" s="8">
        <f t="shared" si="194"/>
        <v>0.10999999999999943</v>
      </c>
      <c r="D299" s="2">
        <v>-38.29</v>
      </c>
      <c r="G299" s="20">
        <f t="shared" si="195"/>
        <v>-2.8099103619030998</v>
      </c>
      <c r="H299" s="34">
        <f t="shared" si="196"/>
        <v>-2.8003626770058041</v>
      </c>
      <c r="I299" s="32">
        <f t="shared" si="189"/>
        <v>-35.21</v>
      </c>
      <c r="J299" s="32">
        <f t="shared" si="204"/>
        <v>-34.966666666666669</v>
      </c>
      <c r="K299" s="32">
        <f t="shared" si="205"/>
        <v>-34.778888888888886</v>
      </c>
      <c r="L299" s="32">
        <f t="shared" si="206"/>
        <v>0.24333333333333229</v>
      </c>
      <c r="M299" s="63">
        <f t="shared" si="207"/>
        <v>0.43111111111111455</v>
      </c>
      <c r="N299" s="21"/>
      <c r="O299" s="29">
        <f t="shared" si="202"/>
        <v>-0.15061654874413644</v>
      </c>
      <c r="P299" s="29">
        <f t="shared" si="201"/>
        <v>-1.5699999999999999E-2</v>
      </c>
      <c r="Q299" s="29">
        <f t="shared" si="190"/>
        <v>0.75645193902004082</v>
      </c>
      <c r="R299" s="29">
        <f t="shared" si="203"/>
        <v>1.95E-2</v>
      </c>
      <c r="S299" s="44"/>
      <c r="T299" s="60"/>
      <c r="U299" s="37"/>
      <c r="V299" s="16"/>
      <c r="AN299" s="42">
        <f t="shared" si="193"/>
        <v>-1.1440793390526278</v>
      </c>
      <c r="AO299" s="20">
        <f t="shared" si="197"/>
        <v>-3.2300085031283001</v>
      </c>
      <c r="AP299" s="20">
        <f t="shared" si="198"/>
        <v>-3.1440793390526278</v>
      </c>
      <c r="AQ299" s="32">
        <f t="shared" si="199"/>
        <v>-34.656666666666666</v>
      </c>
      <c r="AR299" s="32">
        <f t="shared" si="208"/>
        <v>-34.626001984126987</v>
      </c>
      <c r="AS299" s="32">
        <f t="shared" si="210"/>
        <v>-34.720192460317463</v>
      </c>
      <c r="AT299" s="20">
        <f t="shared" si="209"/>
        <v>-9.4190476190476602E-2</v>
      </c>
      <c r="AU299" s="64">
        <f t="shared" si="211"/>
        <v>-6.3525793650796913E-2</v>
      </c>
      <c r="AV299" s="21"/>
      <c r="AW299" s="29">
        <f t="shared" si="191"/>
        <v>0.89376426254117369</v>
      </c>
      <c r="AX299" s="68">
        <f t="shared" si="200"/>
        <v>0.1145</v>
      </c>
      <c r="AY299" s="29"/>
      <c r="AZ299" s="29"/>
      <c r="BA299" s="16"/>
      <c r="BC299" s="20"/>
      <c r="BD299" s="20"/>
      <c r="BE299" s="32"/>
      <c r="BF299" s="32"/>
      <c r="BG299" s="32"/>
      <c r="BH299" s="32"/>
      <c r="BI299" s="20"/>
      <c r="BJ299" s="21"/>
      <c r="BK299" s="29"/>
      <c r="BL299" s="29"/>
      <c r="BM299" s="29"/>
      <c r="BN299" s="29"/>
      <c r="BO299" s="16"/>
    </row>
    <row r="300" spans="1:67" ht="12.75">
      <c r="A300" s="5">
        <v>37247</v>
      </c>
      <c r="B300" s="8">
        <f t="shared" si="192"/>
        <v>-37.296999999999997</v>
      </c>
      <c r="C300" s="8">
        <f t="shared" si="194"/>
        <v>0.11200000000000188</v>
      </c>
      <c r="D300" s="2">
        <v>-38.06</v>
      </c>
      <c r="G300" s="20">
        <f t="shared" si="195"/>
        <v>-2.7908149921085066</v>
      </c>
      <c r="H300" s="34">
        <f t="shared" si="196"/>
        <v>-2.7812673072112108</v>
      </c>
      <c r="I300" s="32">
        <f t="shared" si="189"/>
        <v>-34.85</v>
      </c>
      <c r="J300" s="32">
        <f t="shared" si="204"/>
        <v>-34.686666666666667</v>
      </c>
      <c r="K300" s="32">
        <f t="shared" si="205"/>
        <v>-34.853333333333332</v>
      </c>
      <c r="L300" s="32">
        <f t="shared" si="206"/>
        <v>0.163333333333334</v>
      </c>
      <c r="M300" s="63">
        <f t="shared" si="207"/>
        <v>-3.3333333333303017E-3</v>
      </c>
      <c r="N300" s="21"/>
      <c r="O300" s="29">
        <f t="shared" si="202"/>
        <v>0.93145428495281724</v>
      </c>
      <c r="P300" s="29">
        <f t="shared" si="201"/>
        <v>-1.5699999999999999E-2</v>
      </c>
      <c r="Q300" s="29">
        <f t="shared" si="190"/>
        <v>0.15906102945060122</v>
      </c>
      <c r="R300" s="29">
        <f t="shared" si="203"/>
        <v>1.95E-2</v>
      </c>
      <c r="S300" s="44"/>
      <c r="T300" s="60"/>
      <c r="U300" s="37"/>
      <c r="V300" s="16"/>
      <c r="AN300" s="42">
        <f t="shared" si="193"/>
        <v>-0.97222101090128898</v>
      </c>
      <c r="AO300" s="20">
        <f t="shared" si="197"/>
        <v>-3.0581501749769613</v>
      </c>
      <c r="AP300" s="20">
        <f t="shared" si="198"/>
        <v>-2.972221010901289</v>
      </c>
      <c r="AQ300" s="32">
        <f t="shared" si="199"/>
        <v>-34.765625</v>
      </c>
      <c r="AR300" s="32">
        <f t="shared" si="208"/>
        <v>-34.724513888888886</v>
      </c>
      <c r="AS300" s="32">
        <f t="shared" si="210"/>
        <v>-34.710588974478675</v>
      </c>
      <c r="AT300" s="20">
        <f t="shared" si="209"/>
        <v>1.3924914410210931E-2</v>
      </c>
      <c r="AU300" s="64">
        <f t="shared" si="211"/>
        <v>5.5036025521324916E-2</v>
      </c>
      <c r="AV300" s="21"/>
      <c r="AW300" s="29">
        <f t="shared" si="191"/>
        <v>0.3963491188037831</v>
      </c>
      <c r="AX300" s="68">
        <f t="shared" si="200"/>
        <v>0.1145</v>
      </c>
      <c r="AY300" s="29"/>
      <c r="AZ300" s="29"/>
      <c r="BA300" s="16"/>
      <c r="BC300" s="20"/>
      <c r="BD300" s="20"/>
      <c r="BE300" s="32"/>
      <c r="BF300" s="32"/>
      <c r="BG300" s="32"/>
      <c r="BH300" s="32"/>
      <c r="BI300" s="20"/>
      <c r="BJ300" s="21"/>
      <c r="BK300" s="29"/>
      <c r="BL300" s="29"/>
      <c r="BM300" s="29"/>
      <c r="BN300" s="29"/>
      <c r="BO300" s="16"/>
    </row>
    <row r="301" spans="1:67" ht="12.75">
      <c r="A301" s="5">
        <v>37143</v>
      </c>
      <c r="B301" s="8">
        <f t="shared" si="192"/>
        <v>-37.192999999999998</v>
      </c>
      <c r="C301" s="8">
        <f t="shared" si="194"/>
        <v>0.1039999999999992</v>
      </c>
      <c r="D301" s="2">
        <v>-38.07</v>
      </c>
      <c r="G301" s="20">
        <f t="shared" si="195"/>
        <v>-2.7717196223139133</v>
      </c>
      <c r="H301" s="34">
        <f t="shared" si="196"/>
        <v>-2.7621719374166176</v>
      </c>
      <c r="I301" s="32">
        <f t="shared" si="189"/>
        <v>-34</v>
      </c>
      <c r="J301" s="32">
        <f t="shared" si="204"/>
        <v>-34.516666666666666</v>
      </c>
      <c r="K301" s="32">
        <f t="shared" si="205"/>
        <v>-34.871111111111112</v>
      </c>
      <c r="L301" s="32">
        <f t="shared" si="206"/>
        <v>-0.51666666666666572</v>
      </c>
      <c r="M301" s="63">
        <f t="shared" si="207"/>
        <v>-0.87111111111111228</v>
      </c>
      <c r="N301" s="21"/>
      <c r="O301" s="29">
        <f t="shared" si="202"/>
        <v>-0.78083773620867902</v>
      </c>
      <c r="P301" s="29">
        <f t="shared" si="201"/>
        <v>-1.5699999999999999E-2</v>
      </c>
      <c r="Q301" s="29">
        <f t="shared" si="190"/>
        <v>-0.51275630356521851</v>
      </c>
      <c r="R301" s="29">
        <f t="shared" si="203"/>
        <v>1.95E-2</v>
      </c>
      <c r="S301" s="44"/>
      <c r="T301" s="60"/>
      <c r="U301" s="37"/>
      <c r="V301" s="16"/>
      <c r="AN301" s="42">
        <f t="shared" si="193"/>
        <v>-0.80036268274995015</v>
      </c>
      <c r="AO301" s="20">
        <f t="shared" si="197"/>
        <v>-2.8862918468256225</v>
      </c>
      <c r="AP301" s="20">
        <f t="shared" si="198"/>
        <v>-2.8003626827499501</v>
      </c>
      <c r="AQ301" s="32">
        <f t="shared" si="199"/>
        <v>-34.751250000000006</v>
      </c>
      <c r="AR301" s="32">
        <f t="shared" si="208"/>
        <v>-34.774069444444443</v>
      </c>
      <c r="AS301" s="32">
        <f t="shared" si="210"/>
        <v>-34.698880291005288</v>
      </c>
      <c r="AT301" s="20">
        <f t="shared" si="209"/>
        <v>7.5189153439154666E-2</v>
      </c>
      <c r="AU301" s="64">
        <f t="shared" si="211"/>
        <v>5.2369708994717712E-2</v>
      </c>
      <c r="AV301" s="21"/>
      <c r="AW301" s="29">
        <f t="shared" si="191"/>
        <v>-0.28652218255168987</v>
      </c>
      <c r="AX301" s="68">
        <f t="shared" si="200"/>
        <v>0.1145</v>
      </c>
      <c r="AY301" s="29"/>
      <c r="AZ301" s="29"/>
      <c r="BA301" s="16"/>
      <c r="BC301" s="20"/>
      <c r="BD301" s="20"/>
      <c r="BE301" s="32"/>
      <c r="BF301" s="32"/>
      <c r="BG301" s="32"/>
      <c r="BH301" s="32"/>
      <c r="BI301" s="20"/>
      <c r="BJ301" s="21"/>
      <c r="BK301" s="29"/>
      <c r="BL301" s="29"/>
      <c r="BM301" s="29"/>
      <c r="BN301" s="29"/>
      <c r="BO301" s="16"/>
    </row>
    <row r="302" spans="1:67" ht="12.75">
      <c r="A302" s="5">
        <v>37035</v>
      </c>
      <c r="B302" s="8">
        <f t="shared" si="192"/>
        <v>-37.085000000000001</v>
      </c>
      <c r="C302" s="8">
        <f t="shared" si="194"/>
        <v>0.10799999999999699</v>
      </c>
      <c r="D302" s="2">
        <v>-38.700000000000003</v>
      </c>
      <c r="G302" s="20">
        <f t="shared" si="195"/>
        <v>-2.7526242525193201</v>
      </c>
      <c r="H302" s="34">
        <f t="shared" si="196"/>
        <v>-2.7430765676220243</v>
      </c>
      <c r="I302" s="32">
        <f t="shared" si="189"/>
        <v>-34.700000000000003</v>
      </c>
      <c r="J302" s="32">
        <f t="shared" si="204"/>
        <v>-34.591666666666669</v>
      </c>
      <c r="K302" s="32">
        <f t="shared" si="205"/>
        <v>-34.86888888888889</v>
      </c>
      <c r="L302" s="32">
        <f t="shared" si="206"/>
        <v>0.10833333333333428</v>
      </c>
      <c r="M302" s="63">
        <f t="shared" si="207"/>
        <v>-0.16888888888888687</v>
      </c>
      <c r="N302" s="21"/>
      <c r="O302" s="29">
        <f t="shared" si="202"/>
        <v>-0.15061654874410155</v>
      </c>
      <c r="P302" s="29">
        <f t="shared" si="201"/>
        <v>-1.5699999999999999E-2</v>
      </c>
      <c r="Q302" s="29">
        <f t="shared" si="190"/>
        <v>-0.94464926349131462</v>
      </c>
      <c r="R302" s="29">
        <f t="shared" si="203"/>
        <v>1.95E-2</v>
      </c>
      <c r="S302" s="44"/>
      <c r="T302" s="60"/>
      <c r="U302" s="37"/>
      <c r="V302" s="16"/>
      <c r="AN302" s="42">
        <f t="shared" si="193"/>
        <v>-0.62850435459861131</v>
      </c>
      <c r="AO302" s="20">
        <f t="shared" si="197"/>
        <v>-2.7144335186742836</v>
      </c>
      <c r="AP302" s="20">
        <f t="shared" si="198"/>
        <v>-2.6285043545986113</v>
      </c>
      <c r="AQ302" s="32">
        <f t="shared" si="199"/>
        <v>-34.805333333333337</v>
      </c>
      <c r="AR302" s="32">
        <f t="shared" si="208"/>
        <v>-34.752194444444449</v>
      </c>
      <c r="AS302" s="32">
        <f t="shared" si="210"/>
        <v>-34.684823646125118</v>
      </c>
      <c r="AT302" s="20">
        <f t="shared" si="209"/>
        <v>6.7370798319331016E-2</v>
      </c>
      <c r="AU302" s="64">
        <f t="shared" si="211"/>
        <v>0.12050968720821942</v>
      </c>
      <c r="AV302" s="21"/>
      <c r="AW302" s="29">
        <f t="shared" si="191"/>
        <v>-0.8353265703518713</v>
      </c>
      <c r="AX302" s="68">
        <f t="shared" si="200"/>
        <v>0.1145</v>
      </c>
      <c r="AY302" s="29"/>
      <c r="AZ302" s="29"/>
      <c r="BA302" s="16"/>
      <c r="BC302" s="20"/>
      <c r="BD302" s="20"/>
      <c r="BE302" s="32"/>
      <c r="BF302" s="32"/>
      <c r="BG302" s="32"/>
      <c r="BH302" s="32"/>
      <c r="BI302" s="20"/>
      <c r="BJ302" s="21"/>
      <c r="BK302" s="29"/>
      <c r="BL302" s="29"/>
      <c r="BM302" s="29"/>
      <c r="BN302" s="29"/>
      <c r="BO302" s="16"/>
    </row>
    <row r="303" spans="1:67" ht="12.75">
      <c r="A303" s="5">
        <v>36927</v>
      </c>
      <c r="B303" s="8">
        <f t="shared" si="192"/>
        <v>-36.976999999999997</v>
      </c>
      <c r="C303" s="8">
        <f t="shared" si="194"/>
        <v>0.10800000000000409</v>
      </c>
      <c r="D303" s="2">
        <v>-38.409999999999997</v>
      </c>
      <c r="G303" s="20">
        <f t="shared" si="195"/>
        <v>-2.7335288827247268</v>
      </c>
      <c r="H303" s="34">
        <f t="shared" si="196"/>
        <v>-2.7239811978274311</v>
      </c>
      <c r="I303" s="32">
        <f t="shared" si="189"/>
        <v>-35.075000000000003</v>
      </c>
      <c r="J303" s="32">
        <f t="shared" si="204"/>
        <v>-35.041666666666664</v>
      </c>
      <c r="K303" s="32">
        <f t="shared" si="205"/>
        <v>-34.855555555555547</v>
      </c>
      <c r="L303" s="32">
        <f t="shared" si="206"/>
        <v>3.3333333333338544E-2</v>
      </c>
      <c r="M303" s="63">
        <f t="shared" si="207"/>
        <v>0.21944444444445566</v>
      </c>
      <c r="N303" s="21"/>
      <c r="O303" s="29">
        <f t="shared" si="202"/>
        <v>0.93145428495278371</v>
      </c>
      <c r="P303" s="29">
        <f t="shared" si="201"/>
        <v>-1.5699999999999999E-2</v>
      </c>
      <c r="Q303" s="29">
        <f t="shared" si="190"/>
        <v>-0.93453033442269628</v>
      </c>
      <c r="R303" s="29">
        <f t="shared" si="203"/>
        <v>1.95E-2</v>
      </c>
      <c r="S303" s="44"/>
      <c r="T303" s="60"/>
      <c r="U303" s="37"/>
      <c r="V303" s="16"/>
      <c r="AN303" s="42">
        <f t="shared" si="193"/>
        <v>-0.45664602644727248</v>
      </c>
      <c r="AO303" s="20">
        <f t="shared" si="197"/>
        <v>-2.5425751905229448</v>
      </c>
      <c r="AP303" s="20">
        <f t="shared" si="198"/>
        <v>-2.4566460264472725</v>
      </c>
      <c r="AQ303" s="32">
        <f t="shared" si="199"/>
        <v>-34.700000000000003</v>
      </c>
      <c r="AR303" s="32">
        <f t="shared" si="208"/>
        <v>-34.757856209150333</v>
      </c>
      <c r="AS303" s="32">
        <f t="shared" si="210"/>
        <v>-34.732946895424838</v>
      </c>
      <c r="AT303" s="20">
        <f t="shared" si="209"/>
        <v>2.4909313725494542E-2</v>
      </c>
      <c r="AU303" s="64">
        <f t="shared" si="211"/>
        <v>-3.2946895424835532E-2</v>
      </c>
      <c r="AV303" s="21"/>
      <c r="AW303" s="29">
        <f t="shared" si="191"/>
        <v>-0.99327237226367926</v>
      </c>
      <c r="AX303" s="68">
        <f t="shared" si="200"/>
        <v>0.1145</v>
      </c>
      <c r="AY303" s="29"/>
      <c r="AZ303" s="29"/>
      <c r="BA303" s="16"/>
      <c r="BC303" s="20"/>
      <c r="BD303" s="20"/>
      <c r="BE303" s="32"/>
      <c r="BF303" s="32"/>
      <c r="BG303" s="32"/>
      <c r="BH303" s="32"/>
      <c r="BI303" s="20"/>
      <c r="BJ303" s="21"/>
      <c r="BK303" s="29"/>
      <c r="BL303" s="29"/>
      <c r="BM303" s="29"/>
      <c r="BN303" s="29"/>
      <c r="BO303" s="16"/>
    </row>
    <row r="304" spans="1:67" ht="12.75">
      <c r="A304" s="5">
        <v>36822</v>
      </c>
      <c r="B304" s="8">
        <f t="shared" si="192"/>
        <v>-36.872</v>
      </c>
      <c r="C304" s="8">
        <f t="shared" si="194"/>
        <v>0.10499999999999687</v>
      </c>
      <c r="D304" s="2">
        <v>-38.22</v>
      </c>
      <c r="G304" s="20">
        <f t="shared" si="195"/>
        <v>-2.7144335129301336</v>
      </c>
      <c r="H304" s="34">
        <f t="shared" si="196"/>
        <v>-2.7048858280328378</v>
      </c>
      <c r="I304" s="32">
        <f t="shared" si="189"/>
        <v>-35.35</v>
      </c>
      <c r="J304" s="32">
        <f t="shared" si="204"/>
        <v>-35.03</v>
      </c>
      <c r="K304" s="32">
        <f t="shared" si="205"/>
        <v>-34.830000000000005</v>
      </c>
      <c r="L304" s="32">
        <f t="shared" si="206"/>
        <v>0.32000000000000028</v>
      </c>
      <c r="M304" s="63">
        <f t="shared" si="207"/>
        <v>0.51999999999999602</v>
      </c>
      <c r="N304" s="21"/>
      <c r="O304" s="29">
        <f t="shared" si="202"/>
        <v>-0.78083773620870112</v>
      </c>
      <c r="P304" s="29">
        <f t="shared" si="201"/>
        <v>-1.5699999999999999E-2</v>
      </c>
      <c r="Q304" s="29">
        <f t="shared" si="190"/>
        <v>-0.48713427572995205</v>
      </c>
      <c r="R304" s="29">
        <f t="shared" si="203"/>
        <v>1.95E-2</v>
      </c>
      <c r="S304" s="44"/>
      <c r="T304" s="60"/>
      <c r="U304" s="37"/>
      <c r="V304" s="16"/>
      <c r="AN304" s="42">
        <f t="shared" si="193"/>
        <v>-0.28478769829593364</v>
      </c>
      <c r="AO304" s="20">
        <f t="shared" si="197"/>
        <v>-2.3707168623716059</v>
      </c>
      <c r="AP304" s="20">
        <f t="shared" si="198"/>
        <v>-2.2847876982959336</v>
      </c>
      <c r="AQ304" s="32">
        <f t="shared" si="199"/>
        <v>-34.768235294117652</v>
      </c>
      <c r="AR304" s="32">
        <f t="shared" si="208"/>
        <v>-34.673333333333339</v>
      </c>
      <c r="AS304" s="32">
        <f t="shared" si="210"/>
        <v>-34.742638253449535</v>
      </c>
      <c r="AT304" s="20">
        <f t="shared" si="209"/>
        <v>-6.930492011619549E-2</v>
      </c>
      <c r="AU304" s="64">
        <f t="shared" si="211"/>
        <v>2.5597040668117188E-2</v>
      </c>
      <c r="AV304" s="21"/>
      <c r="AW304" s="29">
        <f t="shared" si="191"/>
        <v>-0.68645499220052086</v>
      </c>
      <c r="AX304" s="68">
        <f t="shared" si="200"/>
        <v>0.1145</v>
      </c>
      <c r="AY304" s="29"/>
      <c r="AZ304" s="29"/>
      <c r="BA304" s="16"/>
      <c r="BC304" s="20"/>
      <c r="BD304" s="20"/>
      <c r="BE304" s="32"/>
      <c r="BF304" s="32"/>
      <c r="BG304" s="32"/>
      <c r="BH304" s="32"/>
      <c r="BI304" s="20"/>
      <c r="BJ304" s="21"/>
      <c r="BK304" s="29"/>
      <c r="BL304" s="29"/>
      <c r="BM304" s="29"/>
      <c r="BN304" s="29"/>
      <c r="BO304" s="16"/>
    </row>
    <row r="305" spans="1:67" ht="12.75">
      <c r="A305" s="5">
        <v>36709</v>
      </c>
      <c r="B305" s="8">
        <f t="shared" si="192"/>
        <v>-36.759</v>
      </c>
      <c r="C305" s="8">
        <f t="shared" si="194"/>
        <v>0.11299999999999955</v>
      </c>
      <c r="D305" s="2">
        <v>-39.43</v>
      </c>
      <c r="G305" s="20">
        <f t="shared" si="195"/>
        <v>-2.6953381431355403</v>
      </c>
      <c r="H305" s="34">
        <f t="shared" si="196"/>
        <v>-2.6857904582382446</v>
      </c>
      <c r="I305" s="32">
        <f t="shared" si="189"/>
        <v>-34.664999999999999</v>
      </c>
      <c r="J305" s="32">
        <f t="shared" si="204"/>
        <v>-35.048333333333339</v>
      </c>
      <c r="K305" s="32">
        <f t="shared" si="205"/>
        <v>-34.795555555555559</v>
      </c>
      <c r="L305" s="32">
        <f t="shared" si="206"/>
        <v>-0.38333333333333997</v>
      </c>
      <c r="M305" s="63">
        <f t="shared" si="207"/>
        <v>-0.13055555555555998</v>
      </c>
      <c r="N305" s="21"/>
      <c r="O305" s="29">
        <f t="shared" si="202"/>
        <v>-0.15061654874412286</v>
      </c>
      <c r="P305" s="29">
        <f t="shared" si="201"/>
        <v>-1.5699999999999999E-2</v>
      </c>
      <c r="Q305" s="29">
        <f t="shared" si="190"/>
        <v>0.18819732447127913</v>
      </c>
      <c r="R305" s="29">
        <f t="shared" si="203"/>
        <v>1.95E-2</v>
      </c>
      <c r="S305" s="44"/>
      <c r="T305" s="60"/>
      <c r="U305" s="37"/>
      <c r="V305" s="16"/>
      <c r="AN305" s="42">
        <f t="shared" si="193"/>
        <v>-0.11292937014459481</v>
      </c>
      <c r="AO305" s="20">
        <f t="shared" si="197"/>
        <v>-2.1988585342202671</v>
      </c>
      <c r="AP305" s="20">
        <f t="shared" si="198"/>
        <v>-2.1129293701445948</v>
      </c>
      <c r="AQ305" s="32">
        <f t="shared" si="199"/>
        <v>-34.551764705882356</v>
      </c>
      <c r="AR305" s="32">
        <f t="shared" si="208"/>
        <v>-34.676274509803925</v>
      </c>
      <c r="AS305" s="32">
        <f t="shared" si="210"/>
        <v>-34.751889796659412</v>
      </c>
      <c r="AT305" s="20">
        <f t="shared" si="209"/>
        <v>-7.5615286855487795E-2</v>
      </c>
      <c r="AU305" s="64">
        <f t="shared" si="211"/>
        <v>-0.20012509077705687</v>
      </c>
      <c r="AV305" s="21"/>
      <c r="AW305" s="29">
        <f t="shared" si="191"/>
        <v>-5.8437692189302504E-2</v>
      </c>
      <c r="AX305" s="68">
        <f t="shared" si="200"/>
        <v>0.1145</v>
      </c>
      <c r="AY305" s="29"/>
      <c r="AZ305" s="29"/>
      <c r="BA305" s="16"/>
      <c r="BC305" s="20"/>
      <c r="BD305" s="20"/>
      <c r="BE305" s="32"/>
      <c r="BF305" s="32"/>
      <c r="BG305" s="32"/>
      <c r="BH305" s="32"/>
      <c r="BI305" s="20"/>
      <c r="BJ305" s="21"/>
      <c r="BK305" s="29"/>
      <c r="BL305" s="29"/>
      <c r="BM305" s="29"/>
      <c r="BN305" s="29"/>
      <c r="BO305" s="16"/>
    </row>
    <row r="306" spans="1:67" ht="12.75">
      <c r="A306" s="5">
        <v>36591</v>
      </c>
      <c r="B306" s="8">
        <f t="shared" si="192"/>
        <v>-36.640999999999998</v>
      </c>
      <c r="C306" s="8">
        <f t="shared" si="194"/>
        <v>0.1180000000000021</v>
      </c>
      <c r="D306" s="2">
        <v>-40.369999999999997</v>
      </c>
      <c r="G306" s="20">
        <f t="shared" si="195"/>
        <v>-2.6762427733409471</v>
      </c>
      <c r="H306" s="34">
        <f t="shared" si="196"/>
        <v>-2.6666950884436513</v>
      </c>
      <c r="I306" s="32">
        <f t="shared" si="189"/>
        <v>-35.130000000000003</v>
      </c>
      <c r="J306" s="32">
        <f t="shared" si="204"/>
        <v>-34.838333333333331</v>
      </c>
      <c r="K306" s="32">
        <f t="shared" si="205"/>
        <v>-34.840555555555561</v>
      </c>
      <c r="L306" s="32">
        <f t="shared" si="206"/>
        <v>0.2916666666666714</v>
      </c>
      <c r="M306" s="63">
        <f t="shared" si="207"/>
        <v>0.28944444444444173</v>
      </c>
      <c r="N306" s="21"/>
      <c r="O306" s="29">
        <f t="shared" si="202"/>
        <v>0.93145428495279159</v>
      </c>
      <c r="P306" s="29">
        <f t="shared" si="201"/>
        <v>-1.5699999999999999E-2</v>
      </c>
      <c r="Q306" s="29">
        <f t="shared" si="190"/>
        <v>0.77546930497210509</v>
      </c>
      <c r="R306" s="29">
        <f t="shared" si="203"/>
        <v>1.95E-2</v>
      </c>
      <c r="S306" s="44"/>
      <c r="T306" s="60"/>
      <c r="U306" s="37"/>
      <c r="V306" s="16"/>
      <c r="AN306" s="42">
        <f t="shared" si="193"/>
        <v>5.8928958006744248E-2</v>
      </c>
      <c r="AO306" s="20">
        <f t="shared" si="197"/>
        <v>-2.0270002060689283</v>
      </c>
      <c r="AP306" s="20">
        <f t="shared" si="198"/>
        <v>-1.9410710419932558</v>
      </c>
      <c r="AQ306" s="32">
        <f t="shared" si="199"/>
        <v>-34.708823529411767</v>
      </c>
      <c r="AR306" s="32">
        <f t="shared" si="208"/>
        <v>-34.716470588235296</v>
      </c>
      <c r="AS306" s="32">
        <f t="shared" si="210"/>
        <v>-34.794090089057072</v>
      </c>
      <c r="AT306" s="20">
        <f t="shared" si="209"/>
        <v>-7.7619500821775489E-2</v>
      </c>
      <c r="AU306" s="64">
        <f t="shared" si="211"/>
        <v>-8.5266559645305051E-2</v>
      </c>
      <c r="AV306" s="21"/>
      <c r="AW306" s="29">
        <f t="shared" si="191"/>
        <v>0.59692325345989727</v>
      </c>
      <c r="AX306" s="68">
        <f t="shared" si="200"/>
        <v>0.1145</v>
      </c>
      <c r="AY306" s="29"/>
      <c r="AZ306" s="29"/>
      <c r="BA306" s="16"/>
      <c r="BK306" s="29"/>
      <c r="BL306" s="29"/>
      <c r="BM306" s="29"/>
    </row>
    <row r="307" spans="1:67" ht="12.75">
      <c r="A307" s="5">
        <v>36481</v>
      </c>
      <c r="B307" s="8">
        <f t="shared" si="192"/>
        <v>-36.530999999999999</v>
      </c>
      <c r="C307" s="8">
        <f t="shared" si="194"/>
        <v>0.10999999999999943</v>
      </c>
      <c r="D307" s="2">
        <v>-40.46</v>
      </c>
      <c r="G307" s="20">
        <f t="shared" si="195"/>
        <v>-2.6571474035463538</v>
      </c>
      <c r="H307" s="34">
        <f t="shared" si="196"/>
        <v>-2.6475997186490581</v>
      </c>
      <c r="I307" s="32">
        <f t="shared" si="189"/>
        <v>-34.72</v>
      </c>
      <c r="J307" s="32">
        <f t="shared" si="204"/>
        <v>-34.943333333333335</v>
      </c>
      <c r="K307" s="32">
        <f t="shared" si="205"/>
        <v>-34.834444444444443</v>
      </c>
      <c r="L307" s="32">
        <f t="shared" si="206"/>
        <v>-0.22333333333333627</v>
      </c>
      <c r="M307" s="63">
        <f t="shared" si="207"/>
        <v>-0.11444444444444457</v>
      </c>
      <c r="N307" s="21"/>
      <c r="O307" s="29">
        <f t="shared" si="202"/>
        <v>-0.78083773620868768</v>
      </c>
      <c r="P307" s="29">
        <f t="shared" si="201"/>
        <v>-1.5699999999999999E-2</v>
      </c>
      <c r="Q307" s="29">
        <f t="shared" si="190"/>
        <v>0.9998905792951559</v>
      </c>
      <c r="R307" s="29">
        <f t="shared" si="203"/>
        <v>1.95E-2</v>
      </c>
      <c r="S307" s="44"/>
      <c r="T307" s="60"/>
      <c r="U307" s="37"/>
      <c r="V307" s="16"/>
      <c r="AN307" s="42">
        <f t="shared" si="193"/>
        <v>0.2307872861580833</v>
      </c>
      <c r="AO307" s="20">
        <f t="shared" si="197"/>
        <v>-1.8551418779175892</v>
      </c>
      <c r="AP307" s="20">
        <f t="shared" si="198"/>
        <v>-1.7692127138419167</v>
      </c>
      <c r="AQ307" s="32">
        <f t="shared" si="199"/>
        <v>-34.888823529411773</v>
      </c>
      <c r="AR307" s="32">
        <f t="shared" si="208"/>
        <v>-34.780511982570808</v>
      </c>
      <c r="AS307" s="32">
        <f t="shared" si="210"/>
        <v>-34.79933082979781</v>
      </c>
      <c r="AT307" s="20">
        <f t="shared" si="209"/>
        <v>-1.8818847227002777E-2</v>
      </c>
      <c r="AU307" s="64">
        <f t="shared" si="211"/>
        <v>8.9492699613963111E-2</v>
      </c>
      <c r="AV307" s="21"/>
      <c r="AW307" s="29">
        <f t="shared" si="191"/>
        <v>0.97297717475221268</v>
      </c>
      <c r="AX307" s="68">
        <f t="shared" si="200"/>
        <v>0.1145</v>
      </c>
      <c r="AY307" s="29"/>
      <c r="AZ307" s="29"/>
      <c r="BA307" s="16"/>
      <c r="BK307" s="29"/>
      <c r="BL307" s="29"/>
      <c r="BM307" s="29"/>
    </row>
    <row r="308" spans="1:67" ht="12.75">
      <c r="A308" s="5">
        <v>36376</v>
      </c>
      <c r="B308" s="8">
        <f t="shared" si="192"/>
        <v>-36.426000000000002</v>
      </c>
      <c r="C308" s="8">
        <f t="shared" si="194"/>
        <v>0.10499999999999687</v>
      </c>
      <c r="D308" s="2">
        <v>-39.11</v>
      </c>
      <c r="G308" s="20">
        <f t="shared" si="195"/>
        <v>-2.6380520337517606</v>
      </c>
      <c r="H308" s="34">
        <f t="shared" si="196"/>
        <v>-2.6285043488544648</v>
      </c>
      <c r="I308" s="32">
        <f t="shared" si="189"/>
        <v>-34.980000000000004</v>
      </c>
      <c r="J308" s="32">
        <f t="shared" si="204"/>
        <v>-34.74666666666667</v>
      </c>
      <c r="K308" s="32">
        <f t="shared" si="205"/>
        <v>-34.837222222222223</v>
      </c>
      <c r="L308" s="32">
        <f t="shared" si="206"/>
        <v>0.23333333333333428</v>
      </c>
      <c r="M308" s="63">
        <f t="shared" si="207"/>
        <v>0.14277777777778056</v>
      </c>
      <c r="N308" s="21"/>
      <c r="O308" s="29">
        <f t="shared" si="202"/>
        <v>-0.15061654874408797</v>
      </c>
      <c r="P308" s="29">
        <f t="shared" si="201"/>
        <v>-1.5699999999999999E-2</v>
      </c>
      <c r="Q308" s="29">
        <f t="shared" si="190"/>
        <v>0.75645193902003638</v>
      </c>
      <c r="R308" s="29">
        <f t="shared" si="203"/>
        <v>1.95E-2</v>
      </c>
      <c r="S308" s="44"/>
      <c r="T308" s="60"/>
      <c r="U308" s="37"/>
      <c r="V308" s="16"/>
      <c r="AN308" s="42">
        <f t="shared" si="193"/>
        <v>0.40264561430942236</v>
      </c>
      <c r="AO308" s="20">
        <f t="shared" si="197"/>
        <v>-1.6832835497662502</v>
      </c>
      <c r="AP308" s="20">
        <f t="shared" si="198"/>
        <v>-1.5973543856905776</v>
      </c>
      <c r="AQ308" s="32">
        <f t="shared" si="199"/>
        <v>-34.74388888888889</v>
      </c>
      <c r="AR308" s="32">
        <f t="shared" si="208"/>
        <v>-34.82720043572985</v>
      </c>
      <c r="AS308" s="32">
        <f t="shared" si="210"/>
        <v>-34.823886385353362</v>
      </c>
      <c r="AT308" s="20">
        <f t="shared" si="209"/>
        <v>3.3140503764883533E-3</v>
      </c>
      <c r="AU308" s="64">
        <f t="shared" si="211"/>
        <v>-7.9997496464471851E-2</v>
      </c>
      <c r="AV308" s="21"/>
      <c r="AW308" s="29">
        <f t="shared" si="191"/>
        <v>0.89376426254117303</v>
      </c>
      <c r="AX308" s="68">
        <f t="shared" si="200"/>
        <v>0.1145</v>
      </c>
      <c r="AY308" s="29"/>
      <c r="AZ308" s="29"/>
      <c r="BA308" s="16"/>
      <c r="BK308" s="29"/>
      <c r="BL308" s="29"/>
      <c r="BM308" s="29"/>
    </row>
    <row r="309" spans="1:67" ht="12.75">
      <c r="A309" s="5">
        <v>36274</v>
      </c>
      <c r="B309" s="8">
        <f t="shared" si="192"/>
        <v>-36.323999999999998</v>
      </c>
      <c r="C309" s="8">
        <f t="shared" si="194"/>
        <v>0.10200000000000387</v>
      </c>
      <c r="D309" s="2">
        <v>-39.6</v>
      </c>
      <c r="G309" s="20">
        <f t="shared" si="195"/>
        <v>-2.6189566639571673</v>
      </c>
      <c r="H309" s="34">
        <f t="shared" si="196"/>
        <v>-2.6094089790598716</v>
      </c>
      <c r="I309" s="32">
        <f t="shared" si="189"/>
        <v>-34.54</v>
      </c>
      <c r="J309" s="32">
        <f t="shared" si="204"/>
        <v>-34.641666666666673</v>
      </c>
      <c r="K309" s="32">
        <f t="shared" si="205"/>
        <v>-34.774444444444448</v>
      </c>
      <c r="L309" s="32">
        <f t="shared" si="206"/>
        <v>-0.10166666666667368</v>
      </c>
      <c r="M309" s="63">
        <f t="shared" si="207"/>
        <v>-0.23444444444444912</v>
      </c>
      <c r="N309" s="21"/>
      <c r="O309" s="29">
        <f t="shared" si="202"/>
        <v>0.93145428495277871</v>
      </c>
      <c r="P309" s="29">
        <f t="shared" si="201"/>
        <v>-1.5699999999999999E-2</v>
      </c>
      <c r="Q309" s="29">
        <f t="shared" si="190"/>
        <v>0.15906102945059444</v>
      </c>
      <c r="R309" s="29">
        <f t="shared" si="203"/>
        <v>1.95E-2</v>
      </c>
      <c r="S309" s="44"/>
      <c r="T309" s="60"/>
      <c r="U309" s="37"/>
      <c r="V309" s="16"/>
      <c r="AN309" s="42">
        <f t="shared" si="193"/>
        <v>0.57450394246076142</v>
      </c>
      <c r="AO309" s="20">
        <f t="shared" si="197"/>
        <v>-1.5114252216149111</v>
      </c>
      <c r="AP309" s="20">
        <f t="shared" si="198"/>
        <v>-1.4254960575392386</v>
      </c>
      <c r="AQ309" s="32">
        <f t="shared" si="199"/>
        <v>-34.848888888888887</v>
      </c>
      <c r="AR309" s="32">
        <f t="shared" si="208"/>
        <v>-34.907943469785572</v>
      </c>
      <c r="AS309" s="32">
        <f t="shared" si="210"/>
        <v>-34.850222814661926</v>
      </c>
      <c r="AT309" s="20">
        <f t="shared" si="209"/>
        <v>5.772065512364577E-2</v>
      </c>
      <c r="AU309" s="64">
        <f t="shared" si="211"/>
        <v>-1.3339257730393683E-3</v>
      </c>
      <c r="AV309" s="21"/>
      <c r="AW309" s="29">
        <f t="shared" si="191"/>
        <v>0.39634911880378004</v>
      </c>
      <c r="AX309" s="68">
        <f t="shared" si="200"/>
        <v>0.1145</v>
      </c>
      <c r="AY309" s="29"/>
      <c r="AZ309" s="29"/>
      <c r="BA309" s="16"/>
      <c r="BK309" s="29"/>
      <c r="BL309" s="29"/>
      <c r="BM309" s="29"/>
    </row>
    <row r="310" spans="1:67" ht="12.75">
      <c r="A310" s="5">
        <v>36171</v>
      </c>
      <c r="B310" s="8">
        <f t="shared" si="192"/>
        <v>-36.220999999999997</v>
      </c>
      <c r="C310" s="8">
        <f t="shared" si="194"/>
        <v>0.10300000000000153</v>
      </c>
      <c r="D310" s="2">
        <v>-40.96</v>
      </c>
      <c r="G310" s="20">
        <f t="shared" si="195"/>
        <v>-2.5998612941625741</v>
      </c>
      <c r="H310" s="34">
        <f t="shared" si="196"/>
        <v>-2.5903136092652783</v>
      </c>
      <c r="I310" s="32">
        <f t="shared" si="189"/>
        <v>-34.405000000000001</v>
      </c>
      <c r="J310" s="32">
        <f t="shared" si="204"/>
        <v>-34.529999999999994</v>
      </c>
      <c r="K310" s="32">
        <f t="shared" si="205"/>
        <v>-34.752222222222223</v>
      </c>
      <c r="L310" s="32">
        <f t="shared" si="206"/>
        <v>-0.12499999999999289</v>
      </c>
      <c r="M310" s="63">
        <f t="shared" si="207"/>
        <v>-0.34722222222222143</v>
      </c>
      <c r="N310" s="21"/>
      <c r="O310" s="29">
        <f t="shared" si="202"/>
        <v>-0.78083773620870967</v>
      </c>
      <c r="P310" s="29">
        <f t="shared" si="201"/>
        <v>-1.5699999999999999E-2</v>
      </c>
      <c r="Q310" s="29">
        <f t="shared" si="190"/>
        <v>-0.51275630356522439</v>
      </c>
      <c r="R310" s="29">
        <f t="shared" si="203"/>
        <v>1.95E-2</v>
      </c>
      <c r="S310" s="44"/>
      <c r="T310" s="60"/>
      <c r="U310" s="37"/>
      <c r="V310" s="16"/>
      <c r="AN310" s="42">
        <f t="shared" si="193"/>
        <v>0.74636227061210048</v>
      </c>
      <c r="AO310" s="20">
        <f t="shared" si="197"/>
        <v>-1.3395668934635721</v>
      </c>
      <c r="AP310" s="20">
        <f t="shared" si="198"/>
        <v>-1.2536377293878995</v>
      </c>
      <c r="AQ310" s="32">
        <f t="shared" si="199"/>
        <v>-35.131052631578953</v>
      </c>
      <c r="AR310" s="32">
        <f t="shared" si="208"/>
        <v>-34.944147173489277</v>
      </c>
      <c r="AS310" s="32">
        <f t="shared" si="210"/>
        <v>-34.906137847341668</v>
      </c>
      <c r="AT310" s="20">
        <f t="shared" si="209"/>
        <v>3.8009326147609102E-2</v>
      </c>
      <c r="AU310" s="64">
        <f t="shared" si="211"/>
        <v>0.22491478423728495</v>
      </c>
      <c r="AV310" s="21"/>
      <c r="AW310" s="29">
        <f t="shared" si="191"/>
        <v>-0.28652218255169393</v>
      </c>
      <c r="AX310" s="68">
        <f t="shared" si="200"/>
        <v>0.1145</v>
      </c>
      <c r="AY310" s="29"/>
      <c r="AZ310" s="29"/>
      <c r="BA310" s="16"/>
      <c r="BK310" s="29"/>
      <c r="BL310" s="29"/>
      <c r="BM310" s="29"/>
    </row>
    <row r="311" spans="1:67" ht="12.75">
      <c r="A311" s="5">
        <v>36061</v>
      </c>
      <c r="B311" s="8">
        <f t="shared" si="192"/>
        <v>-36.110999999999997</v>
      </c>
      <c r="C311" s="8">
        <f t="shared" si="194"/>
        <v>0.10999999999999943</v>
      </c>
      <c r="D311" s="2">
        <v>-41.29</v>
      </c>
      <c r="G311" s="20">
        <f t="shared" si="195"/>
        <v>-2.5807659243679808</v>
      </c>
      <c r="H311" s="34">
        <f t="shared" si="196"/>
        <v>-2.5712182394706851</v>
      </c>
      <c r="I311" s="32">
        <f t="shared" si="189"/>
        <v>-34.644999999999996</v>
      </c>
      <c r="J311" s="32">
        <f t="shared" si="204"/>
        <v>-34.716666666666669</v>
      </c>
      <c r="K311" s="32">
        <f t="shared" si="205"/>
        <v>-34.793888888888887</v>
      </c>
      <c r="L311" s="32">
        <f t="shared" si="206"/>
        <v>-7.166666666667254E-2</v>
      </c>
      <c r="M311" s="63">
        <f t="shared" si="207"/>
        <v>-0.14888888888889085</v>
      </c>
      <c r="N311" s="21"/>
      <c r="O311" s="29">
        <f t="shared" si="202"/>
        <v>-0.15061654874405311</v>
      </c>
      <c r="P311" s="29">
        <f t="shared" si="201"/>
        <v>-1.5699999999999999E-2</v>
      </c>
      <c r="Q311" s="29">
        <f t="shared" si="190"/>
        <v>-0.94464926349131695</v>
      </c>
      <c r="R311" s="29">
        <f t="shared" si="203"/>
        <v>1.95E-2</v>
      </c>
      <c r="S311" s="44"/>
      <c r="T311" s="60"/>
      <c r="U311" s="37"/>
      <c r="V311" s="16"/>
      <c r="AN311" s="42">
        <f t="shared" si="193"/>
        <v>0.91822059876343953</v>
      </c>
      <c r="AO311" s="20">
        <f t="shared" si="197"/>
        <v>-1.167708565312233</v>
      </c>
      <c r="AP311" s="20">
        <f t="shared" si="198"/>
        <v>-1.0817794012365605</v>
      </c>
      <c r="AQ311" s="32">
        <f t="shared" si="199"/>
        <v>-34.852499999999999</v>
      </c>
      <c r="AR311" s="32">
        <f t="shared" si="208"/>
        <v>-34.968184210526324</v>
      </c>
      <c r="AS311" s="32">
        <f t="shared" si="210"/>
        <v>-34.948187758215113</v>
      </c>
      <c r="AT311" s="20">
        <f t="shared" si="209"/>
        <v>1.9996452311211499E-2</v>
      </c>
      <c r="AU311" s="64">
        <f t="shared" si="211"/>
        <v>-9.5687758215113661E-2</v>
      </c>
      <c r="AV311" s="21"/>
      <c r="AW311" s="29">
        <f t="shared" si="191"/>
        <v>-0.83532657035187308</v>
      </c>
      <c r="AX311" s="68">
        <f t="shared" si="200"/>
        <v>0.1145</v>
      </c>
      <c r="AY311" s="29"/>
      <c r="AZ311" s="29"/>
      <c r="BA311" s="16"/>
      <c r="BK311" s="29"/>
      <c r="BL311" s="29"/>
      <c r="BM311" s="29"/>
    </row>
    <row r="312" spans="1:67" ht="12.75">
      <c r="A312" s="5">
        <v>35943</v>
      </c>
      <c r="B312" s="8">
        <f t="shared" si="192"/>
        <v>-35.993000000000002</v>
      </c>
      <c r="C312" s="8">
        <f t="shared" si="194"/>
        <v>0.117999999999995</v>
      </c>
      <c r="D312" s="2">
        <v>-42.09</v>
      </c>
      <c r="G312" s="20">
        <f t="shared" si="195"/>
        <v>-2.5616705545733875</v>
      </c>
      <c r="H312" s="34">
        <f t="shared" si="196"/>
        <v>-2.5521228696760918</v>
      </c>
      <c r="I312" s="32">
        <f t="shared" si="189"/>
        <v>-35.1</v>
      </c>
      <c r="J312" s="32">
        <f t="shared" si="204"/>
        <v>-34.843333333333334</v>
      </c>
      <c r="K312" s="32">
        <f t="shared" si="205"/>
        <v>-34.803333333333327</v>
      </c>
      <c r="L312" s="32">
        <f t="shared" si="206"/>
        <v>0.25666666666666771</v>
      </c>
      <c r="M312" s="63">
        <f t="shared" si="207"/>
        <v>0.29666666666667396</v>
      </c>
      <c r="N312" s="21"/>
      <c r="O312" s="29">
        <f t="shared" si="202"/>
        <v>0.93145428495276583</v>
      </c>
      <c r="P312" s="29">
        <f t="shared" si="201"/>
        <v>-1.5699999999999999E-2</v>
      </c>
      <c r="Q312" s="29">
        <f t="shared" si="190"/>
        <v>-0.93453033442269384</v>
      </c>
      <c r="R312" s="29">
        <f t="shared" si="203"/>
        <v>1.95E-2</v>
      </c>
      <c r="S312" s="44"/>
      <c r="T312" s="60"/>
      <c r="U312" s="37"/>
      <c r="V312" s="16"/>
      <c r="AN312" s="42">
        <f t="shared" si="193"/>
        <v>1.0900789269147786</v>
      </c>
      <c r="AO312" s="20">
        <f t="shared" si="197"/>
        <v>-0.99585023716089394</v>
      </c>
      <c r="AP312" s="20">
        <f t="shared" si="198"/>
        <v>-0.90992107308522141</v>
      </c>
      <c r="AQ312" s="32">
        <f t="shared" si="199"/>
        <v>-34.921000000000006</v>
      </c>
      <c r="AR312" s="32">
        <f t="shared" si="208"/>
        <v>-34.926254385964917</v>
      </c>
      <c r="AS312" s="32">
        <f t="shared" si="210"/>
        <v>-34.984115578618635</v>
      </c>
      <c r="AT312" s="20">
        <f t="shared" si="209"/>
        <v>-5.7861192653717808E-2</v>
      </c>
      <c r="AU312" s="64">
        <f t="shared" si="211"/>
        <v>-6.3115578618628376E-2</v>
      </c>
      <c r="AV312" s="21"/>
      <c r="AW312" s="29">
        <f t="shared" si="191"/>
        <v>-0.99327237226367882</v>
      </c>
      <c r="AX312" s="68">
        <f t="shared" si="200"/>
        <v>0.1145</v>
      </c>
      <c r="AY312" s="29"/>
      <c r="AZ312" s="29"/>
      <c r="BA312" s="16"/>
      <c r="BK312" s="29"/>
      <c r="BL312" s="29"/>
      <c r="BM312" s="29"/>
    </row>
    <row r="313" spans="1:67" ht="12.75">
      <c r="A313" s="5">
        <v>35827</v>
      </c>
      <c r="B313" s="8">
        <f t="shared" si="192"/>
        <v>-35.877000000000002</v>
      </c>
      <c r="C313" s="8">
        <f t="shared" si="194"/>
        <v>0.11599999999999966</v>
      </c>
      <c r="D313" s="2">
        <v>-41.98</v>
      </c>
      <c r="G313" s="20">
        <f t="shared" si="195"/>
        <v>-2.5425751847787943</v>
      </c>
      <c r="H313" s="34">
        <f t="shared" si="196"/>
        <v>-2.5330274998814986</v>
      </c>
      <c r="I313" s="32">
        <f t="shared" si="189"/>
        <v>-34.784999999999997</v>
      </c>
      <c r="J313" s="32">
        <f t="shared" si="204"/>
        <v>-34.783333333333331</v>
      </c>
      <c r="K313" s="32">
        <f t="shared" si="205"/>
        <v>-34.778888888888886</v>
      </c>
      <c r="L313" s="32">
        <f t="shared" si="206"/>
        <v>1.6666666666651508E-3</v>
      </c>
      <c r="M313" s="63">
        <f t="shared" si="207"/>
        <v>6.11111111111029E-3</v>
      </c>
      <c r="N313" s="21"/>
      <c r="O313" s="29">
        <f t="shared" si="202"/>
        <v>-0.78083773620873176</v>
      </c>
      <c r="P313" s="29">
        <f t="shared" si="201"/>
        <v>-1.5699999999999999E-2</v>
      </c>
      <c r="Q313" s="29">
        <f t="shared" si="190"/>
        <v>-0.48713427572993362</v>
      </c>
      <c r="R313" s="29">
        <f t="shared" si="203"/>
        <v>1.95E-2</v>
      </c>
      <c r="S313" s="44"/>
      <c r="T313" s="60"/>
      <c r="U313" s="37"/>
      <c r="V313" s="16"/>
      <c r="AN313" s="42">
        <f t="shared" si="193"/>
        <v>1.2619372550661176</v>
      </c>
      <c r="AO313" s="20">
        <f t="shared" si="197"/>
        <v>-0.82399190900955488</v>
      </c>
      <c r="AP313" s="62">
        <f t="shared" si="198"/>
        <v>-0.73806274493388235</v>
      </c>
      <c r="AQ313" s="32">
        <f t="shared" si="199"/>
        <v>-35.005263157894738</v>
      </c>
      <c r="AR313" s="32">
        <f t="shared" si="208"/>
        <v>-34.993754385964913</v>
      </c>
      <c r="AS313" s="32">
        <f t="shared" si="210"/>
        <v>-35.000350146519864</v>
      </c>
      <c r="AT313" s="20">
        <f t="shared" si="209"/>
        <v>-6.5957605549513687E-3</v>
      </c>
      <c r="AU313" s="64">
        <f t="shared" si="211"/>
        <v>4.913011374874543E-3</v>
      </c>
      <c r="AV313" s="21"/>
      <c r="AW313" s="29">
        <f t="shared" si="191"/>
        <v>-0.68645499220051798</v>
      </c>
      <c r="AX313" s="68">
        <f t="shared" si="200"/>
        <v>0.1145</v>
      </c>
      <c r="AY313" s="29"/>
      <c r="AZ313" s="29"/>
      <c r="BA313" s="16"/>
      <c r="BK313" s="29"/>
      <c r="BL313" s="29"/>
      <c r="BM313" s="29"/>
    </row>
    <row r="314" spans="1:67" ht="12.75">
      <c r="A314" s="5">
        <v>35706</v>
      </c>
      <c r="B314" s="8">
        <f t="shared" si="192"/>
        <v>-35.756</v>
      </c>
      <c r="C314" s="8">
        <f t="shared" si="194"/>
        <v>0.12100000000000222</v>
      </c>
      <c r="D314" s="2">
        <v>-42.96</v>
      </c>
      <c r="G314" s="20">
        <f t="shared" si="195"/>
        <v>-2.523479814984201</v>
      </c>
      <c r="H314" s="34">
        <f t="shared" si="196"/>
        <v>-2.5139321300869053</v>
      </c>
      <c r="I314" s="32">
        <f t="shared" si="189"/>
        <v>-34.465000000000003</v>
      </c>
      <c r="J314" s="32">
        <f t="shared" si="204"/>
        <v>-34.918333333333329</v>
      </c>
      <c r="K314" s="32">
        <f t="shared" si="205"/>
        <v>-34.786666666666669</v>
      </c>
      <c r="L314" s="32">
        <f t="shared" si="206"/>
        <v>-0.45333333333332604</v>
      </c>
      <c r="M314" s="63">
        <f t="shared" si="207"/>
        <v>-0.32166666666666544</v>
      </c>
      <c r="N314" s="21"/>
      <c r="O314" s="29">
        <f t="shared" si="202"/>
        <v>-0.15061654874407443</v>
      </c>
      <c r="P314" s="29">
        <f t="shared" si="201"/>
        <v>-1.5699999999999999E-2</v>
      </c>
      <c r="Q314" s="29">
        <f t="shared" si="190"/>
        <v>0.18819732447128587</v>
      </c>
      <c r="R314" s="29">
        <f t="shared" si="203"/>
        <v>1.95E-2</v>
      </c>
      <c r="S314" s="44"/>
      <c r="T314" s="60"/>
      <c r="U314" s="37"/>
      <c r="V314" s="16"/>
      <c r="AN314" s="42">
        <f t="shared" si="193"/>
        <v>1.4337955832174567</v>
      </c>
      <c r="AO314" s="20">
        <f t="shared" si="197"/>
        <v>-0.65213358085821582</v>
      </c>
      <c r="AP314" s="20">
        <f t="shared" si="198"/>
        <v>-0.5662044167825433</v>
      </c>
      <c r="AQ314" s="32">
        <f t="shared" si="199"/>
        <v>-35.055</v>
      </c>
      <c r="AR314" s="32">
        <f t="shared" ref="AR314:AR316" si="212">AVERAGE(AQ313:AQ315)</f>
        <v>-35.049178628389157</v>
      </c>
      <c r="AS314" s="32">
        <f t="shared" ref="AS314:AS316" si="213">AVERAGE(AQ310:AQ318)</f>
        <v>-35.01928280372374</v>
      </c>
      <c r="AT314" s="20">
        <f t="shared" si="209"/>
        <v>2.9895824665416626E-2</v>
      </c>
      <c r="AU314" s="20"/>
      <c r="AV314" s="21"/>
      <c r="AW314" s="29">
        <f t="shared" si="191"/>
        <v>-5.8437692189296987E-2</v>
      </c>
      <c r="AX314" s="68">
        <f t="shared" si="200"/>
        <v>0.1145</v>
      </c>
      <c r="AY314" s="29"/>
      <c r="AZ314" s="29"/>
      <c r="BA314" s="16"/>
      <c r="BK314" s="29"/>
      <c r="BL314" s="29"/>
      <c r="BM314" s="29"/>
    </row>
    <row r="315" spans="1:67" ht="12.75">
      <c r="A315" s="5">
        <v>35571</v>
      </c>
      <c r="B315" s="8">
        <f t="shared" si="192"/>
        <v>-35.621000000000002</v>
      </c>
      <c r="C315" s="8">
        <f t="shared" si="194"/>
        <v>0.13499999999999801</v>
      </c>
      <c r="D315" s="2">
        <v>-41.64</v>
      </c>
      <c r="G315" s="20">
        <f t="shared" si="195"/>
        <v>-2.5043844451896078</v>
      </c>
      <c r="H315" s="34">
        <f t="shared" si="196"/>
        <v>-2.4948367602923121</v>
      </c>
      <c r="I315" s="32">
        <f t="shared" si="189"/>
        <v>-35.504999999999995</v>
      </c>
      <c r="J315" s="32">
        <f t="shared" si="204"/>
        <v>-34.925000000000004</v>
      </c>
      <c r="K315" s="32">
        <f t="shared" si="205"/>
        <v>-34.742222222222225</v>
      </c>
      <c r="L315" s="32">
        <f t="shared" si="206"/>
        <v>0.57999999999999119</v>
      </c>
      <c r="M315" s="63">
        <f t="shared" si="207"/>
        <v>0.76277777777777089</v>
      </c>
      <c r="N315" s="21"/>
      <c r="O315" s="29">
        <f t="shared" si="202"/>
        <v>0.93145428495275306</v>
      </c>
      <c r="P315" s="29">
        <f t="shared" si="201"/>
        <v>-1.5699999999999999E-2</v>
      </c>
      <c r="Q315" s="29">
        <f t="shared" si="190"/>
        <v>0.77546930497210942</v>
      </c>
      <c r="R315" s="29">
        <f t="shared" si="203"/>
        <v>1.95E-2</v>
      </c>
      <c r="S315" s="44"/>
      <c r="T315" s="60"/>
      <c r="U315" s="37"/>
      <c r="V315" s="16"/>
      <c r="AN315" s="42">
        <f t="shared" si="193"/>
        <v>1.6056539113687958</v>
      </c>
      <c r="AO315" s="20">
        <f t="shared" si="197"/>
        <v>-0.48027525270687682</v>
      </c>
      <c r="AP315" s="20">
        <f t="shared" si="198"/>
        <v>-0.39434608863120429</v>
      </c>
      <c r="AQ315" s="32">
        <f t="shared" si="199"/>
        <v>-35.087272727272733</v>
      </c>
      <c r="AR315" s="32">
        <f t="shared" si="212"/>
        <v>-35.118148880105402</v>
      </c>
      <c r="AS315" s="32">
        <f t="shared" si="213"/>
        <v>-35.003315685458709</v>
      </c>
      <c r="AT315" s="20">
        <f t="shared" si="209"/>
        <v>0.1148331946466925</v>
      </c>
      <c r="AU315" s="20"/>
      <c r="AV315" s="21"/>
      <c r="AW315" s="29">
        <f t="shared" si="191"/>
        <v>0.59692325345990116</v>
      </c>
      <c r="AX315" s="68">
        <f t="shared" si="200"/>
        <v>0.1145</v>
      </c>
      <c r="AY315" s="29"/>
      <c r="AZ315" s="29"/>
      <c r="BA315" s="16"/>
      <c r="BK315" s="29"/>
      <c r="BL315" s="29"/>
      <c r="BM315" s="29"/>
    </row>
    <row r="316" spans="1:67" ht="12.75">
      <c r="A316" s="5">
        <v>35447</v>
      </c>
      <c r="B316" s="8">
        <f t="shared" si="192"/>
        <v>-35.497</v>
      </c>
      <c r="C316" s="8">
        <f t="shared" si="194"/>
        <v>0.12400000000000233</v>
      </c>
      <c r="D316" s="2">
        <v>-41.73</v>
      </c>
      <c r="G316" s="20">
        <f t="shared" si="195"/>
        <v>-2.4852890753950145</v>
      </c>
      <c r="H316" s="34">
        <f t="shared" si="196"/>
        <v>-2.4757413904977188</v>
      </c>
      <c r="I316" s="32">
        <f t="shared" si="189"/>
        <v>-34.805</v>
      </c>
      <c r="J316" s="32">
        <f t="shared" si="204"/>
        <v>-35.023333333333333</v>
      </c>
      <c r="K316" s="32">
        <f t="shared" si="205"/>
        <v>-34.722222222222221</v>
      </c>
      <c r="L316" s="32">
        <f t="shared" si="206"/>
        <v>-0.21833333333333371</v>
      </c>
      <c r="M316" s="63">
        <f t="shared" si="207"/>
        <v>8.2777777777778283E-2</v>
      </c>
      <c r="N316" s="21"/>
      <c r="O316" s="29">
        <f t="shared" si="202"/>
        <v>-0.78083773620871821</v>
      </c>
      <c r="P316" s="29">
        <f t="shared" si="201"/>
        <v>-1.5699999999999999E-2</v>
      </c>
      <c r="Q316" s="29">
        <f t="shared" si="190"/>
        <v>0.99989057929515579</v>
      </c>
      <c r="R316" s="29">
        <f t="shared" si="203"/>
        <v>1.95E-2</v>
      </c>
      <c r="S316" s="44"/>
      <c r="T316" s="60"/>
      <c r="U316" s="37"/>
      <c r="V316" s="16"/>
      <c r="AN316" s="42">
        <f t="shared" si="193"/>
        <v>1.7775122395201346</v>
      </c>
      <c r="AO316" s="20">
        <f t="shared" si="197"/>
        <v>-0.30841692455553782</v>
      </c>
      <c r="AP316" s="20">
        <f t="shared" si="198"/>
        <v>-0.22248776047986529</v>
      </c>
      <c r="AQ316" s="32">
        <f t="shared" si="199"/>
        <v>-35.212173913043472</v>
      </c>
      <c r="AR316" s="32">
        <f t="shared" si="212"/>
        <v>-35.063148880105402</v>
      </c>
      <c r="AS316" s="32">
        <f t="shared" si="213"/>
        <v>-35.028451633035161</v>
      </c>
      <c r="AT316" s="20">
        <f t="shared" si="209"/>
        <v>3.4697247070241133E-2</v>
      </c>
      <c r="AU316" s="20"/>
      <c r="AV316" s="21"/>
      <c r="AW316" s="29">
        <f t="shared" si="191"/>
        <v>0.9729771747522139</v>
      </c>
      <c r="AX316" s="68">
        <f t="shared" si="200"/>
        <v>0.1145</v>
      </c>
      <c r="AY316" s="29"/>
      <c r="BA316" s="16"/>
      <c r="BK316" s="29"/>
      <c r="BL316" s="29"/>
      <c r="BM316" s="29"/>
    </row>
    <row r="317" spans="1:67" ht="12.75">
      <c r="A317" s="5">
        <v>35324</v>
      </c>
      <c r="B317" s="8">
        <f t="shared" si="192"/>
        <v>-35.374000000000002</v>
      </c>
      <c r="C317" s="8">
        <f t="shared" si="194"/>
        <v>0.12299999999999756</v>
      </c>
      <c r="D317" s="2">
        <v>-41.76</v>
      </c>
      <c r="G317" s="20">
        <f t="shared" si="195"/>
        <v>-2.4661937056004213</v>
      </c>
      <c r="H317" s="34">
        <f t="shared" si="196"/>
        <v>-2.4566460207031255</v>
      </c>
      <c r="I317" s="32">
        <f t="shared" si="189"/>
        <v>-34.76</v>
      </c>
      <c r="J317" s="32">
        <f t="shared" si="204"/>
        <v>-34.725000000000001</v>
      </c>
      <c r="K317" s="32">
        <f t="shared" si="205"/>
        <v>-34.695</v>
      </c>
      <c r="L317" s="32">
        <f t="shared" si="206"/>
        <v>3.4999999999996589E-2</v>
      </c>
      <c r="M317" s="63">
        <f t="shared" si="207"/>
        <v>6.4999999999997726E-2</v>
      </c>
      <c r="N317" s="21"/>
      <c r="O317" s="29">
        <f t="shared" si="202"/>
        <v>-0.15061654874403954</v>
      </c>
      <c r="P317" s="29">
        <f t="shared" si="201"/>
        <v>-1.5699999999999999E-2</v>
      </c>
      <c r="Q317" s="29">
        <f t="shared" si="190"/>
        <v>0.7564519390200225</v>
      </c>
      <c r="R317" s="29">
        <f t="shared" si="203"/>
        <v>1.95E-2</v>
      </c>
      <c r="S317" s="44"/>
      <c r="T317" s="60"/>
      <c r="U317" s="37"/>
      <c r="V317" s="16"/>
      <c r="AN317" s="42">
        <f t="shared" si="193"/>
        <v>1.9493705676714737</v>
      </c>
      <c r="AO317" s="20">
        <f t="shared" si="197"/>
        <v>-0.13655859640419882</v>
      </c>
      <c r="AP317" s="20">
        <f t="shared" si="198"/>
        <v>-5.0629432328526291E-2</v>
      </c>
      <c r="AQ317" s="32">
        <f t="shared" si="199"/>
        <v>-34.89</v>
      </c>
      <c r="AR317" s="32"/>
      <c r="AS317" s="32"/>
      <c r="AT317" s="20"/>
      <c r="AU317" s="20"/>
      <c r="AV317" s="21"/>
      <c r="AW317" s="29">
        <f t="shared" si="191"/>
        <v>0.89376426254117092</v>
      </c>
      <c r="AX317" s="68">
        <f t="shared" si="200"/>
        <v>0.1145</v>
      </c>
      <c r="AY317" s="29"/>
      <c r="BA317" s="16"/>
      <c r="BK317" s="29"/>
      <c r="BL317" s="29"/>
      <c r="BM317" s="29"/>
    </row>
    <row r="318" spans="1:67" ht="12.75">
      <c r="A318" s="5">
        <v>35232</v>
      </c>
      <c r="B318" s="8">
        <f t="shared" si="192"/>
        <v>-35.281999999999996</v>
      </c>
      <c r="C318" s="8">
        <f t="shared" si="194"/>
        <v>9.2000000000005855E-2</v>
      </c>
      <c r="D318" s="2">
        <v>-38.630000000000003</v>
      </c>
      <c r="G318" s="20">
        <f t="shared" si="195"/>
        <v>-2.447098335805828</v>
      </c>
      <c r="H318" s="34">
        <f t="shared" si="196"/>
        <v>-2.4375506509085323</v>
      </c>
      <c r="I318" s="32">
        <f t="shared" si="189"/>
        <v>-34.61</v>
      </c>
      <c r="J318" s="32">
        <f t="shared" si="204"/>
        <v>-34.458333333333336</v>
      </c>
      <c r="K318" s="32">
        <f t="shared" si="205"/>
        <v>-34.68944444444444</v>
      </c>
      <c r="L318" s="32">
        <f t="shared" si="206"/>
        <v>0.15166666666666373</v>
      </c>
      <c r="M318" s="63">
        <f t="shared" si="207"/>
        <v>-7.9444444444440876E-2</v>
      </c>
      <c r="N318" s="21"/>
      <c r="O318" s="29">
        <f t="shared" si="202"/>
        <v>0.93145428495276084</v>
      </c>
      <c r="P318" s="29">
        <f t="shared" si="201"/>
        <v>-1.5699999999999999E-2</v>
      </c>
      <c r="Q318" s="29">
        <f t="shared" si="190"/>
        <v>0.15906102945057363</v>
      </c>
      <c r="R318" s="29">
        <f t="shared" si="203"/>
        <v>1.95E-2</v>
      </c>
      <c r="S318" s="44"/>
      <c r="T318" s="60"/>
      <c r="U318" s="37"/>
      <c r="V318" s="16"/>
      <c r="AN318" s="42">
        <f t="shared" si="193"/>
        <v>2.1212288958228127</v>
      </c>
      <c r="AO318" s="20">
        <f t="shared" si="197"/>
        <v>3.5299731747140184E-2</v>
      </c>
      <c r="AP318" s="20">
        <f t="shared" si="198"/>
        <v>0.12122889582281271</v>
      </c>
      <c r="AQ318" s="32"/>
      <c r="AR318" s="32"/>
      <c r="AS318" s="32"/>
      <c r="AT318" s="20"/>
      <c r="AU318" s="20"/>
      <c r="AV318" s="21"/>
      <c r="AW318" s="29">
        <f t="shared" si="191"/>
        <v>0.39634911880377621</v>
      </c>
      <c r="AX318" s="68">
        <f t="shared" si="200"/>
        <v>0.1145</v>
      </c>
      <c r="AY318" s="29"/>
      <c r="BA318" s="16"/>
      <c r="BK318" s="29"/>
      <c r="BL318" s="29"/>
      <c r="BM318" s="29"/>
    </row>
    <row r="319" spans="1:67" ht="12.75">
      <c r="A319" s="5">
        <v>35147</v>
      </c>
      <c r="B319" s="8">
        <f t="shared" si="192"/>
        <v>-35.197000000000003</v>
      </c>
      <c r="C319" s="8">
        <f t="shared" si="194"/>
        <v>8.4999999999993747E-2</v>
      </c>
      <c r="D319" s="2">
        <v>-38.1</v>
      </c>
      <c r="G319" s="20">
        <f t="shared" si="195"/>
        <v>-2.4280029660112348</v>
      </c>
      <c r="H319" s="34">
        <f t="shared" si="196"/>
        <v>-2.418455281113939</v>
      </c>
      <c r="I319" s="32">
        <f t="shared" si="189"/>
        <v>-34.005000000000003</v>
      </c>
      <c r="J319" s="32">
        <f t="shared" si="204"/>
        <v>-34.360000000000007</v>
      </c>
      <c r="K319" s="32">
        <f t="shared" si="205"/>
        <v>-34.721111111111114</v>
      </c>
      <c r="L319" s="32">
        <f t="shared" si="206"/>
        <v>-0.35500000000000398</v>
      </c>
      <c r="M319" s="63">
        <f t="shared" si="207"/>
        <v>-0.71611111111111114</v>
      </c>
      <c r="N319" s="21"/>
      <c r="O319" s="29">
        <f t="shared" si="202"/>
        <v>-0.78083773620874031</v>
      </c>
      <c r="P319" s="29">
        <f t="shared" si="201"/>
        <v>-1.5699999999999999E-2</v>
      </c>
      <c r="Q319" s="29">
        <f t="shared" si="190"/>
        <v>-0.51275630356523028</v>
      </c>
      <c r="R319" s="29">
        <f t="shared" si="203"/>
        <v>1.95E-2</v>
      </c>
      <c r="S319" s="44"/>
      <c r="T319" s="60"/>
      <c r="U319" s="37"/>
      <c r="V319" s="16"/>
      <c r="AN319" s="42">
        <f t="shared" si="193"/>
        <v>2.2930872239741515</v>
      </c>
      <c r="AO319" s="20">
        <f t="shared" si="197"/>
        <v>0.20715805989847919</v>
      </c>
      <c r="AP319" s="20">
        <f t="shared" si="198"/>
        <v>0.29308722397415171</v>
      </c>
      <c r="AQ319" s="32"/>
      <c r="AR319" s="32"/>
      <c r="AS319" s="32"/>
      <c r="AT319" s="20"/>
      <c r="AU319" s="20"/>
      <c r="AV319" s="21"/>
      <c r="AW319" s="29">
        <f t="shared" si="191"/>
        <v>-0.28652218255169792</v>
      </c>
      <c r="AX319" s="68">
        <f t="shared" si="200"/>
        <v>0.1145</v>
      </c>
      <c r="AY319" s="29"/>
      <c r="BA319" s="16"/>
      <c r="BK319" s="29"/>
      <c r="BL319" s="29"/>
      <c r="BM319" s="29"/>
    </row>
    <row r="320" spans="1:67" ht="12.75">
      <c r="A320" s="5">
        <v>35062</v>
      </c>
      <c r="B320" s="8">
        <f t="shared" si="192"/>
        <v>-35.112000000000002</v>
      </c>
      <c r="C320" s="8">
        <f t="shared" si="194"/>
        <v>8.5000000000000853E-2</v>
      </c>
      <c r="D320" s="2">
        <v>-38.630000000000003</v>
      </c>
      <c r="G320" s="20">
        <f t="shared" si="195"/>
        <v>-2.4089075962166415</v>
      </c>
      <c r="H320" s="34">
        <f t="shared" si="196"/>
        <v>-2.3993599113193458</v>
      </c>
      <c r="I320" s="32">
        <f t="shared" si="189"/>
        <v>-34.465000000000003</v>
      </c>
      <c r="J320" s="32">
        <f t="shared" si="204"/>
        <v>-34.44166666666667</v>
      </c>
      <c r="K320" s="32">
        <f t="shared" si="205"/>
        <v>-34.695</v>
      </c>
      <c r="L320" s="32">
        <f t="shared" si="206"/>
        <v>2.3333333333333428E-2</v>
      </c>
      <c r="M320" s="63">
        <f t="shared" si="207"/>
        <v>-0.22999999999999687</v>
      </c>
      <c r="N320" s="21"/>
      <c r="O320" s="29">
        <f t="shared" si="202"/>
        <v>-0.15061654874400465</v>
      </c>
      <c r="P320" s="29">
        <f t="shared" si="201"/>
        <v>-1.5699999999999999E-2</v>
      </c>
      <c r="Q320" s="29">
        <f t="shared" si="190"/>
        <v>-0.94464926349131917</v>
      </c>
      <c r="R320" s="29">
        <f t="shared" si="203"/>
        <v>1.95E-2</v>
      </c>
      <c r="S320" s="44"/>
      <c r="T320" s="60"/>
      <c r="U320" s="37"/>
      <c r="V320" s="16"/>
      <c r="AN320" s="42">
        <f t="shared" si="193"/>
        <v>2.4649455521254908</v>
      </c>
      <c r="AO320" s="20">
        <f t="shared" si="197"/>
        <v>0.37901638804981819</v>
      </c>
      <c r="AP320" s="20">
        <f t="shared" si="198"/>
        <v>0.46494555212549071</v>
      </c>
      <c r="AQ320" s="32"/>
      <c r="AR320" s="32"/>
      <c r="AS320" s="32"/>
      <c r="AT320" s="20"/>
      <c r="AU320" s="20"/>
      <c r="AV320" s="21"/>
      <c r="AW320" s="29">
        <f t="shared" si="191"/>
        <v>-0.83532657035187585</v>
      </c>
      <c r="AX320" s="68">
        <f t="shared" si="200"/>
        <v>0.1145</v>
      </c>
      <c r="AY320" s="29"/>
      <c r="BA320" s="16"/>
      <c r="BK320" s="29"/>
      <c r="BL320" s="29"/>
      <c r="BM320" s="29"/>
    </row>
    <row r="321" spans="1:65" ht="12.75">
      <c r="A321" s="5">
        <v>34972</v>
      </c>
      <c r="B321" s="8">
        <f t="shared" si="192"/>
        <v>-35.021999999999998</v>
      </c>
      <c r="C321" s="8">
        <f t="shared" si="194"/>
        <v>9.0000000000003411E-2</v>
      </c>
      <c r="D321" s="2">
        <v>-38.18</v>
      </c>
      <c r="G321" s="20">
        <f t="shared" si="195"/>
        <v>-2.3898122264220483</v>
      </c>
      <c r="H321" s="34">
        <f t="shared" si="196"/>
        <v>-2.3802645415247525</v>
      </c>
      <c r="I321" s="32">
        <f t="shared" si="189"/>
        <v>-34.855000000000004</v>
      </c>
      <c r="J321" s="32">
        <f t="shared" si="204"/>
        <v>-34.685000000000002</v>
      </c>
      <c r="K321" s="32">
        <f t="shared" si="205"/>
        <v>-34.736666666666665</v>
      </c>
      <c r="L321" s="32">
        <f t="shared" si="206"/>
        <v>0.17000000000000171</v>
      </c>
      <c r="M321" s="63">
        <f t="shared" si="207"/>
        <v>0.1183333333333394</v>
      </c>
      <c r="N321" s="21"/>
      <c r="O321" s="29">
        <f t="shared" si="202"/>
        <v>0.93145428495274807</v>
      </c>
      <c r="P321" s="29">
        <f t="shared" si="201"/>
        <v>-1.5699999999999999E-2</v>
      </c>
      <c r="Q321" s="29">
        <f t="shared" si="190"/>
        <v>-0.9345303344226914</v>
      </c>
      <c r="R321" s="29">
        <f t="shared" si="203"/>
        <v>1.95E-2</v>
      </c>
      <c r="S321" s="44"/>
      <c r="T321" s="60"/>
      <c r="U321" s="37"/>
      <c r="V321" s="16"/>
      <c r="AN321" s="42">
        <f t="shared" si="193"/>
        <v>2.6368038802768297</v>
      </c>
      <c r="AO321" s="20">
        <f t="shared" si="197"/>
        <v>0.55087471620115713</v>
      </c>
      <c r="AP321" s="20">
        <f t="shared" si="198"/>
        <v>0.63680388027682966</v>
      </c>
      <c r="AQ321" s="32"/>
      <c r="AR321" s="32"/>
      <c r="AS321" s="32"/>
      <c r="AT321" s="20"/>
      <c r="AU321" s="20"/>
      <c r="AV321" s="21"/>
      <c r="AW321" s="29">
        <f t="shared" si="191"/>
        <v>-0.99327237226367826</v>
      </c>
      <c r="AX321" s="68">
        <f t="shared" si="200"/>
        <v>0.1145</v>
      </c>
      <c r="AY321" s="29"/>
      <c r="BA321" s="16"/>
      <c r="BK321" s="29"/>
      <c r="BL321" s="29"/>
      <c r="BM321" s="29"/>
    </row>
    <row r="322" spans="1:65" ht="12.75">
      <c r="A322" s="5">
        <v>34884</v>
      </c>
      <c r="B322" s="8">
        <f t="shared" si="192"/>
        <v>-34.933999999999997</v>
      </c>
      <c r="C322" s="8">
        <f t="shared" si="194"/>
        <v>8.8000000000000966E-2</v>
      </c>
      <c r="D322" s="2">
        <v>-38.880000000000003</v>
      </c>
      <c r="G322" s="20">
        <f t="shared" si="195"/>
        <v>-2.370716856627455</v>
      </c>
      <c r="H322" s="34">
        <f t="shared" si="196"/>
        <v>-2.3611691717301593</v>
      </c>
      <c r="I322" s="32">
        <f t="shared" ref="I322:I385" si="214">AVERAGEIFS(Oxy,KyrBP,"&gt;"&amp;G322,KyrBP,"&lt;="&amp;G323)</f>
        <v>-34.734999999999999</v>
      </c>
      <c r="J322" s="32">
        <f t="shared" si="204"/>
        <v>-34.78</v>
      </c>
      <c r="K322" s="32">
        <f t="shared" si="205"/>
        <v>-34.720555555555556</v>
      </c>
      <c r="L322" s="32">
        <f t="shared" si="206"/>
        <v>-4.5000000000001705E-2</v>
      </c>
      <c r="M322" s="63">
        <f t="shared" si="207"/>
        <v>1.444444444444315E-2</v>
      </c>
      <c r="N322" s="21"/>
      <c r="O322" s="29">
        <f t="shared" si="202"/>
        <v>-0.78083773620876229</v>
      </c>
      <c r="P322" s="29">
        <f t="shared" si="201"/>
        <v>-1.5699999999999999E-2</v>
      </c>
      <c r="Q322" s="29">
        <f t="shared" ref="Q322:Q385" si="215" xml:space="preserve"> SIN((2*PI()*(H322+R322)/0.171858328151339) + 3.421821408)</f>
        <v>-0.48713427572992762</v>
      </c>
      <c r="R322" s="29">
        <f t="shared" si="203"/>
        <v>1.95E-2</v>
      </c>
      <c r="S322" s="44"/>
      <c r="T322" s="60"/>
      <c r="U322" s="37"/>
      <c r="V322" s="16"/>
      <c r="AN322" s="42">
        <f t="shared" si="193"/>
        <v>2.8086622084281689</v>
      </c>
      <c r="AO322" s="20">
        <f t="shared" si="197"/>
        <v>0.72273304435249619</v>
      </c>
      <c r="AP322" s="20">
        <f t="shared" si="198"/>
        <v>0.80866220842816872</v>
      </c>
      <c r="AQ322" s="32"/>
      <c r="AR322" s="32"/>
      <c r="AS322" s="32"/>
      <c r="AT322" s="20"/>
      <c r="AU322" s="20"/>
      <c r="AV322" s="21"/>
      <c r="AW322" s="29">
        <f t="shared" ref="AW322:AW326" si="216" xml:space="preserve"> SIN((2*PI()*(AP322+AX322)/1.54672495336205) + 1.776465808)</f>
        <v>-0.68645499220051476</v>
      </c>
      <c r="AX322" s="68">
        <f t="shared" si="200"/>
        <v>0.1145</v>
      </c>
      <c r="AY322" s="29"/>
      <c r="BA322" s="16"/>
      <c r="BK322" s="29"/>
      <c r="BL322" s="29"/>
      <c r="BM322" s="29"/>
    </row>
    <row r="323" spans="1:65" ht="12.75">
      <c r="A323" s="5">
        <v>34792</v>
      </c>
      <c r="B323" s="8">
        <f t="shared" ref="B323:B386" si="217">(-A323-50)/1000</f>
        <v>-34.841999999999999</v>
      </c>
      <c r="C323" s="8">
        <f t="shared" si="194"/>
        <v>9.1999999999998749E-2</v>
      </c>
      <c r="D323" s="2">
        <v>-39.729999999999997</v>
      </c>
      <c r="G323" s="20">
        <f t="shared" si="195"/>
        <v>-2.3516214868328618</v>
      </c>
      <c r="H323" s="34">
        <f t="shared" si="196"/>
        <v>-2.342073801935566</v>
      </c>
      <c r="I323" s="32">
        <f t="shared" si="214"/>
        <v>-34.75</v>
      </c>
      <c r="J323" s="32">
        <f t="shared" si="204"/>
        <v>-34.918333333333329</v>
      </c>
      <c r="K323" s="32">
        <f t="shared" si="205"/>
        <v>-34.69</v>
      </c>
      <c r="L323" s="32">
        <f t="shared" si="206"/>
        <v>-0.16833333333332945</v>
      </c>
      <c r="M323" s="63">
        <f t="shared" si="207"/>
        <v>6.0000000000002274E-2</v>
      </c>
      <c r="N323" s="21"/>
      <c r="O323" s="29">
        <f t="shared" si="202"/>
        <v>-0.15061654874402597</v>
      </c>
      <c r="P323" s="29">
        <f t="shared" si="201"/>
        <v>-1.5699999999999999E-2</v>
      </c>
      <c r="Q323" s="29">
        <f t="shared" si="215"/>
        <v>0.18819732447130658</v>
      </c>
      <c r="R323" s="29">
        <f t="shared" si="203"/>
        <v>1.95E-2</v>
      </c>
      <c r="S323" s="44"/>
      <c r="T323" s="60"/>
      <c r="U323" s="37"/>
      <c r="V323" s="16"/>
      <c r="AN323" s="42">
        <f t="shared" ref="AN323:AN324" si="218">AP323+2</f>
        <v>2.9805205365795078</v>
      </c>
      <c r="AO323" s="20">
        <f t="shared" si="197"/>
        <v>0.89459137250383525</v>
      </c>
      <c r="AP323" s="20">
        <f t="shared" si="198"/>
        <v>0.98052053657950777</v>
      </c>
      <c r="AQ323" s="32"/>
      <c r="AR323" s="32"/>
      <c r="AS323" s="32"/>
      <c r="AT323" s="20"/>
      <c r="AU323" s="20"/>
      <c r="AV323" s="21"/>
      <c r="AW323" s="29">
        <f t="shared" si="216"/>
        <v>-5.8437692189292352E-2</v>
      </c>
      <c r="AX323" s="68">
        <f t="shared" si="200"/>
        <v>0.1145</v>
      </c>
      <c r="AY323" s="29"/>
      <c r="BA323" s="16"/>
      <c r="BK323" s="29"/>
      <c r="BL323" s="29"/>
      <c r="BM323" s="29"/>
    </row>
    <row r="324" spans="1:65" ht="12.75">
      <c r="A324" s="5">
        <v>34695</v>
      </c>
      <c r="B324" s="8">
        <f t="shared" si="217"/>
        <v>-34.744999999999997</v>
      </c>
      <c r="C324" s="8">
        <f t="shared" ref="C324:C387" si="219">ABS(B323-B324)</f>
        <v>9.7000000000001307E-2</v>
      </c>
      <c r="D324" s="2">
        <v>-40.01</v>
      </c>
      <c r="G324" s="20">
        <f t="shared" ref="G324:G387" si="220">G323+0.0190953697945932</f>
        <v>-2.3325261170382685</v>
      </c>
      <c r="H324" s="34">
        <f t="shared" ref="H324:H387" si="221">H323+0.0190953697945932</f>
        <v>-2.3229784321409728</v>
      </c>
      <c r="I324" s="32">
        <f t="shared" si="214"/>
        <v>-35.269999999999996</v>
      </c>
      <c r="J324" s="32">
        <f t="shared" si="204"/>
        <v>-35.066666666666663</v>
      </c>
      <c r="K324" s="32">
        <f t="shared" si="205"/>
        <v>-34.763888888888886</v>
      </c>
      <c r="L324" s="32">
        <f t="shared" si="206"/>
        <v>0.20333333333333314</v>
      </c>
      <c r="M324" s="63">
        <f t="shared" si="207"/>
        <v>0.50611111111111029</v>
      </c>
      <c r="N324" s="21"/>
      <c r="O324" s="29">
        <f t="shared" si="202"/>
        <v>0.93145428495272486</v>
      </c>
      <c r="P324" s="29">
        <f t="shared" si="201"/>
        <v>-1.5699999999999999E-2</v>
      </c>
      <c r="Q324" s="29">
        <f t="shared" si="215"/>
        <v>0.77546930497211375</v>
      </c>
      <c r="R324" s="29">
        <f t="shared" si="203"/>
        <v>1.95E-2</v>
      </c>
      <c r="S324" s="44"/>
      <c r="T324" s="60"/>
      <c r="U324" s="37"/>
      <c r="V324" s="16"/>
      <c r="AN324" s="42">
        <f t="shared" si="218"/>
        <v>3.1523788647308466</v>
      </c>
      <c r="AO324" s="20">
        <f t="shared" ref="AO324:AO326" si="222">AO323+0.171858328151339</f>
        <v>1.0664497006551743</v>
      </c>
      <c r="AP324" s="20">
        <f t="shared" ref="AP324:AP326" si="223">AP323+0.171858328151339</f>
        <v>1.1523788647308468</v>
      </c>
      <c r="AQ324" s="32"/>
      <c r="AR324" s="32"/>
      <c r="AS324" s="32"/>
      <c r="AT324" s="20"/>
      <c r="AU324" s="20"/>
      <c r="AV324" s="21"/>
      <c r="AW324" s="29">
        <f t="shared" si="216"/>
        <v>0.59692325345990471</v>
      </c>
      <c r="AX324" s="68">
        <f t="shared" si="200"/>
        <v>0.1145</v>
      </c>
      <c r="AY324" s="29"/>
      <c r="BA324" s="16"/>
      <c r="BK324" s="29"/>
      <c r="BL324" s="29"/>
      <c r="BM324" s="29"/>
    </row>
    <row r="325" spans="1:65" ht="12.75">
      <c r="A325" s="5">
        <v>34591</v>
      </c>
      <c r="B325" s="8">
        <f t="shared" si="217"/>
        <v>-34.640999999999998</v>
      </c>
      <c r="C325" s="8">
        <f t="shared" si="219"/>
        <v>0.1039999999999992</v>
      </c>
      <c r="D325" s="2">
        <v>-39.5</v>
      </c>
      <c r="G325" s="20">
        <f t="shared" si="220"/>
        <v>-2.3134307472436753</v>
      </c>
      <c r="H325" s="34">
        <f t="shared" si="221"/>
        <v>-2.3038830623463795</v>
      </c>
      <c r="I325" s="32">
        <f t="shared" si="214"/>
        <v>-35.18</v>
      </c>
      <c r="J325" s="32">
        <f t="shared" si="204"/>
        <v>-35.021666666666661</v>
      </c>
      <c r="K325" s="32">
        <f t="shared" si="205"/>
        <v>-34.786111111111119</v>
      </c>
      <c r="L325" s="32">
        <f t="shared" si="206"/>
        <v>0.15833333333333854</v>
      </c>
      <c r="M325" s="63">
        <f t="shared" si="207"/>
        <v>0.39388888888888118</v>
      </c>
      <c r="N325" s="21"/>
      <c r="O325" s="29">
        <f t="shared" si="202"/>
        <v>-0.78083773620876662</v>
      </c>
      <c r="P325" s="29">
        <f t="shared" si="201"/>
        <v>-1.5699999999999999E-2</v>
      </c>
      <c r="Q325" s="29">
        <f t="shared" si="215"/>
        <v>0.99989057929515568</v>
      </c>
      <c r="R325" s="29">
        <f t="shared" si="203"/>
        <v>1.95E-2</v>
      </c>
      <c r="S325" s="44"/>
      <c r="T325" s="60"/>
      <c r="U325" s="37"/>
      <c r="V325" s="16"/>
      <c r="AO325" s="20">
        <f t="shared" si="222"/>
        <v>1.2383080288065134</v>
      </c>
      <c r="AP325" s="20">
        <f t="shared" si="223"/>
        <v>1.3242371928821859</v>
      </c>
      <c r="AQ325" s="32"/>
      <c r="AR325" s="32"/>
      <c r="AS325" s="32"/>
      <c r="AT325" s="20"/>
      <c r="AU325" s="20"/>
      <c r="AV325" s="21"/>
      <c r="AW325" s="29">
        <f t="shared" si="216"/>
        <v>0.97297717475221523</v>
      </c>
      <c r="AX325" s="68">
        <f t="shared" si="200"/>
        <v>0.1145</v>
      </c>
      <c r="AY325" s="29"/>
      <c r="BA325" s="16"/>
      <c r="BK325" s="29"/>
      <c r="BL325" s="29"/>
      <c r="BM325" s="29"/>
    </row>
    <row r="326" spans="1:65" ht="12.75">
      <c r="A326" s="5">
        <v>34496</v>
      </c>
      <c r="B326" s="8">
        <f t="shared" si="217"/>
        <v>-34.545999999999999</v>
      </c>
      <c r="C326" s="8">
        <f t="shared" si="219"/>
        <v>9.4999999999998863E-2</v>
      </c>
      <c r="D326" s="2">
        <v>-40.43</v>
      </c>
      <c r="G326" s="20">
        <f t="shared" si="220"/>
        <v>-2.294335377449082</v>
      </c>
      <c r="H326" s="34">
        <f t="shared" si="221"/>
        <v>-2.2847876925517863</v>
      </c>
      <c r="I326" s="32">
        <f t="shared" si="214"/>
        <v>-34.614999999999995</v>
      </c>
      <c r="J326" s="32">
        <f t="shared" si="204"/>
        <v>-34.71</v>
      </c>
      <c r="K326" s="32">
        <f t="shared" si="205"/>
        <v>-34.791111111111114</v>
      </c>
      <c r="L326" s="32">
        <f t="shared" si="206"/>
        <v>-9.5000000000005969E-2</v>
      </c>
      <c r="M326" s="63">
        <f t="shared" si="207"/>
        <v>-0.1761111111111191</v>
      </c>
      <c r="N326" s="21"/>
      <c r="O326" s="29">
        <f t="shared" si="202"/>
        <v>-0.1506165487439349</v>
      </c>
      <c r="P326" s="29">
        <f t="shared" si="201"/>
        <v>-1.5699999999999999E-2</v>
      </c>
      <c r="Q326" s="29">
        <f t="shared" si="215"/>
        <v>0.75645193902001806</v>
      </c>
      <c r="R326" s="29">
        <f t="shared" si="203"/>
        <v>1.95E-2</v>
      </c>
      <c r="S326" s="44"/>
      <c r="T326" s="60"/>
      <c r="U326" s="37"/>
      <c r="V326" s="16"/>
      <c r="AO326" s="20">
        <f t="shared" si="222"/>
        <v>1.4101663569578524</v>
      </c>
      <c r="AP326" s="20">
        <f t="shared" si="223"/>
        <v>1.4960955210335249</v>
      </c>
      <c r="AQ326" s="32"/>
      <c r="AR326" s="32"/>
      <c r="AS326" s="32"/>
      <c r="AT326" s="20"/>
      <c r="AU326" s="20"/>
      <c r="AV326" s="21"/>
      <c r="AW326" s="29">
        <f t="shared" si="216"/>
        <v>0.89376426254116847</v>
      </c>
      <c r="AX326" s="68">
        <f t="shared" si="200"/>
        <v>0.1145</v>
      </c>
      <c r="AY326" s="29"/>
      <c r="BA326" s="16"/>
      <c r="BK326" s="29"/>
      <c r="BL326" s="29"/>
      <c r="BM326" s="29"/>
    </row>
    <row r="327" spans="1:65" ht="12.75">
      <c r="A327" s="5">
        <v>34377</v>
      </c>
      <c r="B327" s="8">
        <f t="shared" si="217"/>
        <v>-34.427</v>
      </c>
      <c r="C327" s="8">
        <f t="shared" si="219"/>
        <v>0.11899999999999977</v>
      </c>
      <c r="D327" s="2">
        <v>-41.59</v>
      </c>
      <c r="G327" s="20">
        <f t="shared" si="220"/>
        <v>-2.2752400076544887</v>
      </c>
      <c r="H327" s="34">
        <f t="shared" si="221"/>
        <v>-2.265692322757193</v>
      </c>
      <c r="I327" s="32">
        <f t="shared" si="214"/>
        <v>-34.335000000000001</v>
      </c>
      <c r="J327" s="32">
        <f t="shared" si="204"/>
        <v>-34.54</v>
      </c>
      <c r="K327" s="32">
        <f t="shared" si="205"/>
        <v>-34.836666666666666</v>
      </c>
      <c r="L327" s="32">
        <f t="shared" si="206"/>
        <v>-0.20499999999999829</v>
      </c>
      <c r="M327" s="63">
        <f t="shared" si="207"/>
        <v>-0.50166666666666515</v>
      </c>
      <c r="N327" s="21"/>
      <c r="O327" s="29">
        <f t="shared" si="202"/>
        <v>0.93145428495273275</v>
      </c>
      <c r="P327" s="29">
        <f t="shared" si="201"/>
        <v>-1.5699999999999999E-2</v>
      </c>
      <c r="Q327" s="29">
        <f t="shared" si="215"/>
        <v>0.15906102945056685</v>
      </c>
      <c r="R327" s="29">
        <f t="shared" si="203"/>
        <v>1.95E-2</v>
      </c>
      <c r="S327" s="44"/>
      <c r="T327" s="60"/>
      <c r="U327" s="37"/>
      <c r="V327" s="16"/>
      <c r="AO327" s="20"/>
      <c r="AP327" s="20"/>
      <c r="AQ327" s="32"/>
      <c r="AR327" s="32"/>
      <c r="AS327" s="32"/>
      <c r="AT327" s="20"/>
      <c r="AU327" s="20"/>
      <c r="AV327" s="21"/>
      <c r="BK327" s="29"/>
      <c r="BL327" s="29"/>
      <c r="BM327" s="29"/>
    </row>
    <row r="328" spans="1:65" ht="12.75">
      <c r="A328" s="5">
        <v>34246</v>
      </c>
      <c r="B328" s="8">
        <f t="shared" si="217"/>
        <v>-34.295999999999999</v>
      </c>
      <c r="C328" s="8">
        <f t="shared" si="219"/>
        <v>0.13100000000000023</v>
      </c>
      <c r="D328" s="2">
        <v>-41.84</v>
      </c>
      <c r="G328" s="20">
        <f t="shared" si="220"/>
        <v>-2.2561446378598955</v>
      </c>
      <c r="H328" s="34">
        <f t="shared" si="221"/>
        <v>-2.2465969529625998</v>
      </c>
      <c r="I328" s="32">
        <f t="shared" si="214"/>
        <v>-34.67</v>
      </c>
      <c r="J328" s="32">
        <f t="shared" si="204"/>
        <v>-34.556666666666665</v>
      </c>
      <c r="K328" s="32">
        <f t="shared" si="205"/>
        <v>-34.86888888888889</v>
      </c>
      <c r="L328" s="32">
        <f t="shared" si="206"/>
        <v>0.11333333333333684</v>
      </c>
      <c r="M328" s="63">
        <f t="shared" si="207"/>
        <v>-0.198888888888888</v>
      </c>
      <c r="N328" s="21"/>
      <c r="O328" s="29">
        <f t="shared" si="202"/>
        <v>-0.78083773620878871</v>
      </c>
      <c r="P328" s="29">
        <f t="shared" si="201"/>
        <v>-1.5699999999999999E-2</v>
      </c>
      <c r="Q328" s="29">
        <f t="shared" si="215"/>
        <v>-0.51275630356523616</v>
      </c>
      <c r="R328" s="29">
        <f t="shared" si="203"/>
        <v>1.95E-2</v>
      </c>
      <c r="S328" s="44"/>
      <c r="T328" s="60"/>
      <c r="U328" s="37"/>
      <c r="V328" s="16"/>
      <c r="AO328" s="20"/>
      <c r="AP328" s="20"/>
      <c r="AQ328" s="32"/>
      <c r="AR328" s="32"/>
      <c r="AS328" s="32"/>
      <c r="AT328" s="20"/>
      <c r="AU328" s="20"/>
      <c r="AV328" s="21"/>
      <c r="BK328" s="29"/>
      <c r="BL328" s="29"/>
      <c r="BM328" s="29"/>
    </row>
    <row r="329" spans="1:65" ht="12.75">
      <c r="A329" s="5">
        <v>34120</v>
      </c>
      <c r="B329" s="8">
        <f t="shared" si="217"/>
        <v>-34.17</v>
      </c>
      <c r="C329" s="8">
        <f t="shared" si="219"/>
        <v>0.12599999999999767</v>
      </c>
      <c r="D329" s="2">
        <v>-42.05</v>
      </c>
      <c r="G329" s="20">
        <f t="shared" si="220"/>
        <v>-2.2370492680653022</v>
      </c>
      <c r="H329" s="34">
        <f t="shared" si="221"/>
        <v>-2.2275015831680065</v>
      </c>
      <c r="I329" s="32">
        <f t="shared" si="214"/>
        <v>-34.664999999999999</v>
      </c>
      <c r="J329" s="32">
        <f t="shared" si="204"/>
        <v>-34.745000000000005</v>
      </c>
      <c r="K329" s="32">
        <f t="shared" si="205"/>
        <v>-34.74666666666667</v>
      </c>
      <c r="L329" s="32">
        <f t="shared" si="206"/>
        <v>-8.00000000000054E-2</v>
      </c>
      <c r="M329" s="63">
        <f t="shared" si="207"/>
        <v>-8.1666666666670551E-2</v>
      </c>
      <c r="N329" s="21"/>
      <c r="O329" s="29">
        <f t="shared" si="202"/>
        <v>-0.15061654874392813</v>
      </c>
      <c r="P329" s="29">
        <f t="shared" si="201"/>
        <v>-1.5699999999999999E-2</v>
      </c>
      <c r="Q329" s="29">
        <f t="shared" si="215"/>
        <v>-0.94464926349132139</v>
      </c>
      <c r="R329" s="29">
        <f t="shared" si="203"/>
        <v>1.95E-2</v>
      </c>
      <c r="S329" s="44"/>
      <c r="T329" s="60"/>
      <c r="U329" s="37"/>
      <c r="V329" s="16"/>
      <c r="AO329" s="20"/>
      <c r="AP329" s="20"/>
      <c r="AQ329" s="32"/>
      <c r="AR329" s="32"/>
      <c r="AS329" s="32"/>
      <c r="AT329" s="20"/>
      <c r="AU329" s="20"/>
      <c r="AV329" s="21"/>
      <c r="BK329" s="29"/>
      <c r="BL329" s="29"/>
      <c r="BM329" s="29"/>
    </row>
    <row r="330" spans="1:65" ht="12.75">
      <c r="A330" s="5">
        <v>33988</v>
      </c>
      <c r="B330" s="8">
        <f t="shared" si="217"/>
        <v>-34.037999999999997</v>
      </c>
      <c r="C330" s="8">
        <f t="shared" si="219"/>
        <v>0.132000000000005</v>
      </c>
      <c r="D330" s="2">
        <v>-40.86</v>
      </c>
      <c r="G330" s="20">
        <f t="shared" si="220"/>
        <v>-2.217953898270709</v>
      </c>
      <c r="H330" s="34">
        <f t="shared" si="221"/>
        <v>-2.2084062133734133</v>
      </c>
      <c r="I330" s="32">
        <f t="shared" si="214"/>
        <v>-34.900000000000006</v>
      </c>
      <c r="J330" s="32">
        <f t="shared" si="204"/>
        <v>-34.903333333333329</v>
      </c>
      <c r="K330" s="32">
        <f t="shared" si="205"/>
        <v>-34.663888888888884</v>
      </c>
      <c r="L330" s="32">
        <f t="shared" si="206"/>
        <v>-3.3333333333231963E-3</v>
      </c>
      <c r="M330" s="63">
        <f t="shared" si="207"/>
        <v>0.23611111111112137</v>
      </c>
      <c r="N330" s="21"/>
      <c r="O330" s="29">
        <f t="shared" si="202"/>
        <v>0.93145428495273019</v>
      </c>
      <c r="P330" s="29">
        <f t="shared" si="201"/>
        <v>-1.5699999999999999E-2</v>
      </c>
      <c r="Q330" s="29">
        <f t="shared" si="215"/>
        <v>-0.93453033442268385</v>
      </c>
      <c r="R330" s="29">
        <f t="shared" si="203"/>
        <v>1.95E-2</v>
      </c>
      <c r="S330" s="44"/>
      <c r="T330" s="60"/>
      <c r="U330" s="37"/>
      <c r="V330" s="16"/>
      <c r="AO330" s="20"/>
      <c r="AP330" s="20"/>
      <c r="AQ330" s="32"/>
      <c r="AR330" s="32"/>
      <c r="AS330" s="32"/>
      <c r="AT330" s="20"/>
      <c r="AU330" s="20"/>
      <c r="AV330" s="21"/>
      <c r="BK330" s="29"/>
      <c r="BL330" s="29"/>
      <c r="BM330" s="29"/>
    </row>
    <row r="331" spans="1:65" ht="12.75">
      <c r="A331" s="5">
        <v>33856</v>
      </c>
      <c r="B331" s="8">
        <f t="shared" si="217"/>
        <v>-33.905999999999999</v>
      </c>
      <c r="C331" s="8">
        <f t="shared" si="219"/>
        <v>0.1319999999999979</v>
      </c>
      <c r="D331" s="2">
        <v>-41.21</v>
      </c>
      <c r="G331" s="20">
        <f t="shared" si="220"/>
        <v>-2.1988585284761157</v>
      </c>
      <c r="H331" s="34">
        <f t="shared" si="221"/>
        <v>-2.18931084357882</v>
      </c>
      <c r="I331" s="32">
        <f t="shared" si="214"/>
        <v>-35.144999999999996</v>
      </c>
      <c r="J331" s="32">
        <f t="shared" si="204"/>
        <v>-35.028333333333336</v>
      </c>
      <c r="K331" s="32">
        <f t="shared" si="205"/>
        <v>-34.61666666666666</v>
      </c>
      <c r="L331" s="32">
        <f t="shared" si="206"/>
        <v>0.11666666666666003</v>
      </c>
      <c r="M331" s="63">
        <f t="shared" si="207"/>
        <v>0.52833333333333599</v>
      </c>
      <c r="N331" s="21"/>
      <c r="O331" s="29">
        <f t="shared" si="202"/>
        <v>-0.7808377362088107</v>
      </c>
      <c r="P331" s="29">
        <f t="shared" si="201"/>
        <v>-1.5699999999999999E-2</v>
      </c>
      <c r="Q331" s="29">
        <f t="shared" si="215"/>
        <v>-0.48713427572992168</v>
      </c>
      <c r="R331" s="29">
        <f t="shared" si="203"/>
        <v>1.95E-2</v>
      </c>
      <c r="S331" s="44"/>
      <c r="T331" s="60"/>
      <c r="U331" s="37"/>
      <c r="V331" s="16"/>
      <c r="AO331" s="20"/>
      <c r="AP331" s="20"/>
      <c r="AQ331" s="32"/>
      <c r="AR331" s="32"/>
      <c r="AS331" s="32"/>
      <c r="AT331" s="20"/>
      <c r="AU331" s="20"/>
      <c r="AV331" s="21"/>
      <c r="BK331" s="29"/>
      <c r="BL331" s="29"/>
      <c r="BM331" s="29"/>
    </row>
    <row r="332" spans="1:65" ht="12.75">
      <c r="A332" s="5">
        <v>33721</v>
      </c>
      <c r="B332" s="8">
        <f t="shared" si="217"/>
        <v>-33.771000000000001</v>
      </c>
      <c r="C332" s="8">
        <f t="shared" si="219"/>
        <v>0.13499999999999801</v>
      </c>
      <c r="D332" s="2">
        <v>-41.23</v>
      </c>
      <c r="G332" s="20">
        <f t="shared" si="220"/>
        <v>-2.1797631586815225</v>
      </c>
      <c r="H332" s="34">
        <f t="shared" si="221"/>
        <v>-2.1702154737842267</v>
      </c>
      <c r="I332" s="32">
        <f t="shared" si="214"/>
        <v>-35.04</v>
      </c>
      <c r="J332" s="32">
        <f t="shared" si="204"/>
        <v>-34.785000000000004</v>
      </c>
      <c r="K332" s="32">
        <f t="shared" si="205"/>
        <v>-34.617777777777775</v>
      </c>
      <c r="L332" s="32">
        <f t="shared" si="206"/>
        <v>0.25499999999999545</v>
      </c>
      <c r="M332" s="63">
        <f t="shared" si="207"/>
        <v>0.42222222222222427</v>
      </c>
      <c r="N332" s="21"/>
      <c r="O332" s="29">
        <f t="shared" si="202"/>
        <v>-0.15061654874392133</v>
      </c>
      <c r="P332" s="29">
        <f t="shared" si="201"/>
        <v>-1.5699999999999999E-2</v>
      </c>
      <c r="Q332" s="29">
        <f t="shared" si="215"/>
        <v>0.18819732447131329</v>
      </c>
      <c r="R332" s="29">
        <f t="shared" si="203"/>
        <v>1.95E-2</v>
      </c>
      <c r="S332" s="44"/>
      <c r="T332" s="60"/>
      <c r="U332" s="37"/>
      <c r="V332" s="16"/>
      <c r="AO332" s="20"/>
      <c r="AP332" s="20"/>
      <c r="AQ332" s="32"/>
      <c r="AR332" s="32"/>
      <c r="AS332" s="32"/>
      <c r="AT332" s="20"/>
      <c r="AU332" s="20"/>
      <c r="AV332" s="21"/>
      <c r="BK332" s="29"/>
      <c r="BL332" s="29"/>
      <c r="BM332" s="29"/>
    </row>
    <row r="333" spans="1:65" ht="12.75">
      <c r="A333" s="5">
        <v>33587</v>
      </c>
      <c r="B333" s="8">
        <f t="shared" si="217"/>
        <v>-33.637</v>
      </c>
      <c r="C333" s="8">
        <f t="shared" si="219"/>
        <v>0.13400000000000034</v>
      </c>
      <c r="D333" s="2">
        <v>-39.799999999999997</v>
      </c>
      <c r="G333" s="20">
        <f t="shared" si="220"/>
        <v>-2.1606677888869292</v>
      </c>
      <c r="H333" s="34">
        <f t="shared" si="221"/>
        <v>-2.1511201039896335</v>
      </c>
      <c r="I333" s="32">
        <f t="shared" si="214"/>
        <v>-34.17</v>
      </c>
      <c r="J333" s="32">
        <f t="shared" si="204"/>
        <v>-34.548333333333339</v>
      </c>
      <c r="K333" s="32">
        <f t="shared" si="205"/>
        <v>-34.628888888888888</v>
      </c>
      <c r="L333" s="32">
        <f t="shared" si="206"/>
        <v>-0.37833333333333741</v>
      </c>
      <c r="M333" s="63">
        <f t="shared" si="207"/>
        <v>-0.45888888888888602</v>
      </c>
      <c r="N333" s="21"/>
      <c r="O333" s="29">
        <f t="shared" si="202"/>
        <v>0.93145428495271732</v>
      </c>
      <c r="P333" s="29">
        <f t="shared" si="201"/>
        <v>-1.5699999999999999E-2</v>
      </c>
      <c r="Q333" s="29">
        <f t="shared" si="215"/>
        <v>0.77546930497212707</v>
      </c>
      <c r="R333" s="29">
        <f t="shared" si="203"/>
        <v>1.95E-2</v>
      </c>
      <c r="S333" s="44"/>
      <c r="T333" s="60"/>
      <c r="U333" s="37"/>
      <c r="V333" s="16"/>
      <c r="AO333" s="20"/>
      <c r="AP333" s="20"/>
      <c r="AQ333" s="32"/>
      <c r="AR333" s="32"/>
      <c r="AS333" s="32"/>
      <c r="AT333" s="20"/>
      <c r="AU333" s="20"/>
      <c r="AV333" s="21"/>
      <c r="BK333" s="29"/>
      <c r="BL333" s="29"/>
      <c r="BM333" s="29"/>
    </row>
    <row r="334" spans="1:65" ht="12.75">
      <c r="A334" s="5">
        <v>33455</v>
      </c>
      <c r="B334" s="8">
        <f t="shared" si="217"/>
        <v>-33.505000000000003</v>
      </c>
      <c r="C334" s="8">
        <f t="shared" si="219"/>
        <v>0.1319999999999979</v>
      </c>
      <c r="D334" s="2">
        <v>-38.22</v>
      </c>
      <c r="G334" s="20">
        <f t="shared" si="220"/>
        <v>-2.141572419092336</v>
      </c>
      <c r="H334" s="34">
        <f t="shared" si="221"/>
        <v>-2.1320247341950402</v>
      </c>
      <c r="I334" s="32">
        <f t="shared" si="214"/>
        <v>-34.435000000000002</v>
      </c>
      <c r="J334" s="32">
        <f t="shared" si="204"/>
        <v>-34.265000000000001</v>
      </c>
      <c r="K334" s="32">
        <f t="shared" si="205"/>
        <v>-34.662777777777784</v>
      </c>
      <c r="L334" s="32">
        <f t="shared" si="206"/>
        <v>0.17000000000000171</v>
      </c>
      <c r="M334" s="63">
        <f t="shared" si="207"/>
        <v>-0.22777777777778141</v>
      </c>
      <c r="N334" s="21"/>
      <c r="O334" s="29">
        <f t="shared" si="202"/>
        <v>-0.78083773620879726</v>
      </c>
      <c r="P334" s="29">
        <f t="shared" si="201"/>
        <v>-1.5699999999999999E-2</v>
      </c>
      <c r="Q334" s="29">
        <f t="shared" si="215"/>
        <v>0.99989057929515557</v>
      </c>
      <c r="R334" s="29">
        <f t="shared" si="203"/>
        <v>1.95E-2</v>
      </c>
      <c r="S334" s="44"/>
      <c r="T334" s="60"/>
      <c r="U334" s="37"/>
      <c r="V334" s="16"/>
      <c r="AO334" s="20"/>
      <c r="AP334" s="20"/>
      <c r="AQ334" s="32"/>
      <c r="AR334" s="32"/>
      <c r="AS334" s="32"/>
      <c r="AT334" s="20"/>
      <c r="AU334" s="20"/>
      <c r="AV334" s="21"/>
      <c r="BK334" s="29"/>
      <c r="BL334" s="29"/>
      <c r="BM334" s="29"/>
    </row>
    <row r="335" spans="1:65" ht="12.75">
      <c r="A335" s="5">
        <v>33319</v>
      </c>
      <c r="B335" s="8">
        <f t="shared" si="217"/>
        <v>-33.369</v>
      </c>
      <c r="C335" s="8">
        <f t="shared" si="219"/>
        <v>0.13600000000000279</v>
      </c>
      <c r="D335" s="2">
        <v>-38.799999999999997</v>
      </c>
      <c r="G335" s="20">
        <f t="shared" si="220"/>
        <v>-2.1224770492977427</v>
      </c>
      <c r="H335" s="34">
        <f t="shared" si="221"/>
        <v>-2.112929364400447</v>
      </c>
      <c r="I335" s="32">
        <f t="shared" si="214"/>
        <v>-34.19</v>
      </c>
      <c r="J335" s="32">
        <f t="shared" si="204"/>
        <v>-34.323333333333331</v>
      </c>
      <c r="K335" s="32">
        <f t="shared" si="205"/>
        <v>-34.578888888888891</v>
      </c>
      <c r="L335" s="32">
        <f t="shared" si="206"/>
        <v>-0.13333333333333286</v>
      </c>
      <c r="M335" s="63">
        <f t="shared" si="207"/>
        <v>-0.38888888888889284</v>
      </c>
      <c r="N335" s="21"/>
      <c r="O335" s="29">
        <f t="shared" si="202"/>
        <v>-0.15061654874391456</v>
      </c>
      <c r="P335" s="29">
        <f t="shared" si="201"/>
        <v>-1.5699999999999999E-2</v>
      </c>
      <c r="Q335" s="29">
        <f t="shared" si="215"/>
        <v>0.75645193902001362</v>
      </c>
      <c r="R335" s="29">
        <f t="shared" si="203"/>
        <v>1.95E-2</v>
      </c>
      <c r="S335" s="44"/>
      <c r="T335" s="60"/>
      <c r="U335" s="37"/>
      <c r="V335" s="16"/>
      <c r="AO335" s="20"/>
      <c r="AP335" s="20"/>
      <c r="AQ335" s="32"/>
      <c r="AR335" s="32"/>
      <c r="AS335" s="32"/>
      <c r="AT335" s="20"/>
      <c r="AU335" s="20"/>
      <c r="AV335" s="21"/>
      <c r="BK335" s="29"/>
      <c r="BL335" s="29"/>
      <c r="BM335" s="29"/>
    </row>
    <row r="336" spans="1:65" ht="12.75">
      <c r="A336" s="5">
        <v>33182</v>
      </c>
      <c r="B336" s="8">
        <f t="shared" si="217"/>
        <v>-33.231999999999999</v>
      </c>
      <c r="C336" s="8">
        <f t="shared" si="219"/>
        <v>0.13700000000000045</v>
      </c>
      <c r="D336" s="2">
        <v>-39.11</v>
      </c>
      <c r="G336" s="20">
        <f t="shared" si="220"/>
        <v>-2.1033816795031495</v>
      </c>
      <c r="H336" s="34">
        <f t="shared" si="221"/>
        <v>-2.0938339946058537</v>
      </c>
      <c r="I336" s="32">
        <f t="shared" si="214"/>
        <v>-34.344999999999999</v>
      </c>
      <c r="J336" s="32">
        <f t="shared" si="204"/>
        <v>-34.434999999999995</v>
      </c>
      <c r="K336" s="32">
        <f t="shared" si="205"/>
        <v>-34.494999999999997</v>
      </c>
      <c r="L336" s="32">
        <f t="shared" si="206"/>
        <v>-8.9999999999996305E-2</v>
      </c>
      <c r="M336" s="63">
        <f t="shared" si="207"/>
        <v>-0.14999999999999858</v>
      </c>
      <c r="N336" s="21"/>
      <c r="O336" s="29">
        <f t="shared" si="202"/>
        <v>0.93145428495270455</v>
      </c>
      <c r="P336" s="29">
        <f t="shared" ref="P336:P399" si="224">P335</f>
        <v>-1.5699999999999999E-2</v>
      </c>
      <c r="Q336" s="29">
        <f t="shared" si="215"/>
        <v>0.15906102945056008</v>
      </c>
      <c r="R336" s="29">
        <f t="shared" si="203"/>
        <v>1.95E-2</v>
      </c>
      <c r="S336" s="44"/>
      <c r="T336" s="60"/>
      <c r="U336" s="37"/>
      <c r="V336" s="16"/>
      <c r="AO336" s="20"/>
      <c r="AP336" s="20"/>
      <c r="AQ336" s="32"/>
      <c r="AR336" s="32"/>
      <c r="AS336" s="32"/>
      <c r="AT336" s="20"/>
      <c r="AU336" s="20"/>
      <c r="AV336" s="21"/>
      <c r="BK336" s="29"/>
      <c r="BL336" s="29"/>
      <c r="BM336" s="29"/>
    </row>
    <row r="337" spans="1:65" ht="12.75">
      <c r="A337" s="5">
        <v>33044</v>
      </c>
      <c r="B337" s="8">
        <f t="shared" si="217"/>
        <v>-33.094000000000001</v>
      </c>
      <c r="C337" s="8">
        <f t="shared" si="219"/>
        <v>0.13799999999999812</v>
      </c>
      <c r="D337" s="2">
        <v>-40.11</v>
      </c>
      <c r="G337" s="20">
        <f t="shared" si="220"/>
        <v>-2.0842863097085562</v>
      </c>
      <c r="H337" s="34">
        <f t="shared" si="221"/>
        <v>-2.0747386248112605</v>
      </c>
      <c r="I337" s="32">
        <f t="shared" si="214"/>
        <v>-34.769999999999996</v>
      </c>
      <c r="J337" s="32">
        <f t="shared" si="204"/>
        <v>-34.695</v>
      </c>
      <c r="K337" s="32">
        <f t="shared" si="205"/>
        <v>-34.454444444444441</v>
      </c>
      <c r="L337" s="32">
        <f t="shared" si="206"/>
        <v>7.4999999999995737E-2</v>
      </c>
      <c r="M337" s="63">
        <f t="shared" si="207"/>
        <v>0.31555555555555515</v>
      </c>
      <c r="N337" s="21"/>
      <c r="O337" s="29">
        <f t="shared" ref="O337:O400" si="225" xml:space="preserve"> SIN((2*PI()*(H337+P337)/0.0572861093837796) + 0.840686201)</f>
        <v>-0.78083773620881924</v>
      </c>
      <c r="P337" s="29">
        <f t="shared" si="224"/>
        <v>-1.5699999999999999E-2</v>
      </c>
      <c r="Q337" s="29">
        <f t="shared" si="215"/>
        <v>-0.51275630356525426</v>
      </c>
      <c r="R337" s="29">
        <f t="shared" ref="R337:R400" si="226">R336</f>
        <v>1.95E-2</v>
      </c>
      <c r="S337" s="44"/>
      <c r="T337" s="60"/>
      <c r="U337" s="37"/>
      <c r="V337" s="16"/>
      <c r="AO337" s="20"/>
      <c r="AP337" s="20"/>
      <c r="AQ337" s="32"/>
      <c r="AR337" s="32"/>
      <c r="AS337" s="32"/>
      <c r="AT337" s="20"/>
      <c r="AU337" s="20"/>
      <c r="AV337" s="21"/>
      <c r="BK337" s="29"/>
      <c r="BL337" s="29"/>
      <c r="BM337" s="29"/>
    </row>
    <row r="338" spans="1:65" ht="12.75">
      <c r="A338" s="5">
        <v>32913</v>
      </c>
      <c r="B338" s="8">
        <f t="shared" si="217"/>
        <v>-32.963000000000001</v>
      </c>
      <c r="C338" s="8">
        <f t="shared" si="219"/>
        <v>0.13100000000000023</v>
      </c>
      <c r="D338" s="2">
        <v>-43.05</v>
      </c>
      <c r="G338" s="20">
        <f t="shared" si="220"/>
        <v>-2.065190939913963</v>
      </c>
      <c r="H338" s="34">
        <f t="shared" si="221"/>
        <v>-2.0556432550166672</v>
      </c>
      <c r="I338" s="32">
        <f t="shared" si="214"/>
        <v>-34.97</v>
      </c>
      <c r="J338" s="32">
        <f t="shared" si="204"/>
        <v>-34.62833333333333</v>
      </c>
      <c r="K338" s="32">
        <f t="shared" si="205"/>
        <v>-34.494444444444447</v>
      </c>
      <c r="L338" s="32">
        <f t="shared" si="206"/>
        <v>0.34166666666666856</v>
      </c>
      <c r="M338" s="63">
        <f t="shared" si="207"/>
        <v>0.47555555555555173</v>
      </c>
      <c r="N338" s="21"/>
      <c r="O338" s="29">
        <f t="shared" si="225"/>
        <v>-0.15061654874387967</v>
      </c>
      <c r="P338" s="29">
        <f t="shared" si="224"/>
        <v>-1.5699999999999999E-2</v>
      </c>
      <c r="Q338" s="29">
        <f t="shared" si="215"/>
        <v>-0.94464926349132372</v>
      </c>
      <c r="R338" s="29">
        <f t="shared" si="226"/>
        <v>1.95E-2</v>
      </c>
      <c r="S338" s="44"/>
      <c r="T338" s="60"/>
      <c r="U338" s="37"/>
      <c r="V338" s="16"/>
      <c r="AO338" s="20"/>
      <c r="AP338" s="20"/>
      <c r="AQ338" s="32"/>
      <c r="AR338" s="32"/>
      <c r="AS338" s="32"/>
      <c r="AT338" s="20"/>
      <c r="AU338" s="20"/>
      <c r="AV338" s="21"/>
      <c r="BK338" s="29"/>
      <c r="BL338" s="29"/>
      <c r="BM338" s="29"/>
    </row>
    <row r="339" spans="1:65" ht="12.75">
      <c r="A339" s="5">
        <v>32777</v>
      </c>
      <c r="B339" s="8">
        <f t="shared" si="217"/>
        <v>-32.826999999999998</v>
      </c>
      <c r="C339" s="8">
        <f t="shared" si="219"/>
        <v>0.13600000000000279</v>
      </c>
      <c r="D339" s="2">
        <v>-42.55</v>
      </c>
      <c r="G339" s="20">
        <f t="shared" si="220"/>
        <v>-2.0460955701193697</v>
      </c>
      <c r="H339" s="34">
        <f t="shared" si="221"/>
        <v>-2.036547885222074</v>
      </c>
      <c r="I339" s="32">
        <f t="shared" si="214"/>
        <v>-34.144999999999996</v>
      </c>
      <c r="J339" s="32">
        <f t="shared" ref="J339:J402" si="227">AVERAGE(I338:I340)</f>
        <v>-34.501666666666665</v>
      </c>
      <c r="K339" s="32">
        <f t="shared" ref="K339:K402" si="228">AVERAGE(I335:I343)</f>
        <v>-34.574999999999996</v>
      </c>
      <c r="L339" s="32">
        <f t="shared" ref="L339:L402" si="229">J339-I339</f>
        <v>-0.35666666666666913</v>
      </c>
      <c r="M339" s="63">
        <f t="shared" ref="M339:M402" si="230">K339-I339</f>
        <v>-0.42999999999999972</v>
      </c>
      <c r="N339" s="21"/>
      <c r="O339" s="29">
        <f t="shared" si="225"/>
        <v>0.93145428495271232</v>
      </c>
      <c r="P339" s="29">
        <f t="shared" si="224"/>
        <v>-1.5699999999999999E-2</v>
      </c>
      <c r="Q339" s="29">
        <f t="shared" si="215"/>
        <v>-0.93453033442268141</v>
      </c>
      <c r="R339" s="29">
        <f t="shared" si="226"/>
        <v>1.95E-2</v>
      </c>
      <c r="S339" s="44"/>
      <c r="T339" s="60"/>
      <c r="U339" s="37"/>
      <c r="V339" s="16"/>
      <c r="AO339" s="20"/>
      <c r="AP339" s="20"/>
      <c r="AQ339" s="32"/>
      <c r="AR339" s="32"/>
      <c r="AS339" s="32"/>
      <c r="AT339" s="20"/>
      <c r="AU339" s="20"/>
      <c r="AV339" s="21"/>
      <c r="BK339" s="29"/>
      <c r="BL339" s="29"/>
      <c r="BM339" s="29"/>
    </row>
    <row r="340" spans="1:65" ht="12.75">
      <c r="A340" s="5">
        <v>32638</v>
      </c>
      <c r="B340" s="8">
        <f t="shared" si="217"/>
        <v>-32.688000000000002</v>
      </c>
      <c r="C340" s="8">
        <f t="shared" si="219"/>
        <v>0.13899999999999579</v>
      </c>
      <c r="D340" s="2">
        <v>-42.23</v>
      </c>
      <c r="G340" s="20">
        <f t="shared" si="220"/>
        <v>-2.0270002003247765</v>
      </c>
      <c r="H340" s="34">
        <f t="shared" si="221"/>
        <v>-2.0174525154274807</v>
      </c>
      <c r="I340" s="32">
        <f t="shared" si="214"/>
        <v>-34.39</v>
      </c>
      <c r="J340" s="32">
        <f t="shared" si="227"/>
        <v>-34.403333333333329</v>
      </c>
      <c r="K340" s="32">
        <f t="shared" si="228"/>
        <v>-34.587777777777781</v>
      </c>
      <c r="L340" s="32">
        <f t="shared" si="229"/>
        <v>-1.3333333333328312E-2</v>
      </c>
      <c r="M340" s="63">
        <f t="shared" si="230"/>
        <v>-0.19777777777778027</v>
      </c>
      <c r="N340" s="21"/>
      <c r="O340" s="29">
        <f t="shared" si="225"/>
        <v>-0.78083773620884134</v>
      </c>
      <c r="P340" s="29">
        <f t="shared" si="224"/>
        <v>-1.5699999999999999E-2</v>
      </c>
      <c r="Q340" s="29">
        <f t="shared" si="215"/>
        <v>-0.48713427572990325</v>
      </c>
      <c r="R340" s="29">
        <f t="shared" si="226"/>
        <v>1.95E-2</v>
      </c>
      <c r="S340" s="44"/>
      <c r="T340" s="60"/>
      <c r="U340" s="37"/>
      <c r="V340" s="16"/>
      <c r="BK340" s="29"/>
      <c r="BL340" s="29"/>
      <c r="BM340" s="29"/>
    </row>
    <row r="341" spans="1:65" ht="12.75">
      <c r="A341" s="5">
        <v>32506</v>
      </c>
      <c r="B341" s="8">
        <f t="shared" si="217"/>
        <v>-32.555999999999997</v>
      </c>
      <c r="C341" s="8">
        <f t="shared" si="219"/>
        <v>0.132000000000005</v>
      </c>
      <c r="D341" s="2">
        <v>-42.24</v>
      </c>
      <c r="G341" s="20">
        <f t="shared" si="220"/>
        <v>-2.0079048305301832</v>
      </c>
      <c r="H341" s="34">
        <f t="shared" si="221"/>
        <v>-1.9983571456328875</v>
      </c>
      <c r="I341" s="32">
        <f t="shared" si="214"/>
        <v>-34.674999999999997</v>
      </c>
      <c r="J341" s="32">
        <f t="shared" si="227"/>
        <v>-34.531666666666666</v>
      </c>
      <c r="K341" s="32">
        <f t="shared" si="228"/>
        <v>-34.611111111111114</v>
      </c>
      <c r="L341" s="32">
        <f t="shared" si="229"/>
        <v>0.14333333333333087</v>
      </c>
      <c r="M341" s="63">
        <f t="shared" si="230"/>
        <v>6.3888888888882889E-2</v>
      </c>
      <c r="N341" s="21"/>
      <c r="O341" s="29">
        <f t="shared" si="225"/>
        <v>-0.15061654874384481</v>
      </c>
      <c r="P341" s="29">
        <f t="shared" si="224"/>
        <v>-1.5699999999999999E-2</v>
      </c>
      <c r="Q341" s="29">
        <f t="shared" si="215"/>
        <v>0.188197324471334</v>
      </c>
      <c r="R341" s="29">
        <f t="shared" si="226"/>
        <v>1.95E-2</v>
      </c>
      <c r="S341" s="44"/>
      <c r="T341" s="60"/>
      <c r="U341" s="37"/>
      <c r="V341" s="16"/>
      <c r="BK341" s="29"/>
      <c r="BL341" s="29"/>
      <c r="BM341" s="29"/>
    </row>
    <row r="342" spans="1:65" ht="12.75">
      <c r="A342" s="5">
        <v>32372</v>
      </c>
      <c r="B342" s="8">
        <f t="shared" si="217"/>
        <v>-32.421999999999997</v>
      </c>
      <c r="C342" s="8">
        <f t="shared" si="219"/>
        <v>0.13400000000000034</v>
      </c>
      <c r="D342" s="2">
        <v>-41.61</v>
      </c>
      <c r="G342" s="20">
        <f t="shared" si="220"/>
        <v>-1.98880946073559</v>
      </c>
      <c r="H342" s="34">
        <f t="shared" si="221"/>
        <v>-1.9792617758382942</v>
      </c>
      <c r="I342" s="32">
        <f t="shared" si="214"/>
        <v>-34.53</v>
      </c>
      <c r="J342" s="32">
        <f t="shared" si="227"/>
        <v>-34.788333333333334</v>
      </c>
      <c r="K342" s="32">
        <f t="shared" si="228"/>
        <v>-34.659999999999997</v>
      </c>
      <c r="L342" s="32">
        <f t="shared" si="229"/>
        <v>-0.25833333333333286</v>
      </c>
      <c r="M342" s="63">
        <f t="shared" si="230"/>
        <v>-0.12999999999999545</v>
      </c>
      <c r="N342" s="21"/>
      <c r="O342" s="29">
        <f t="shared" si="225"/>
        <v>0.93145428495270988</v>
      </c>
      <c r="P342" s="29">
        <f t="shared" si="224"/>
        <v>-1.5699999999999999E-2</v>
      </c>
      <c r="Q342" s="29">
        <f t="shared" si="215"/>
        <v>0.7754693049721314</v>
      </c>
      <c r="R342" s="29">
        <f t="shared" si="226"/>
        <v>1.95E-2</v>
      </c>
      <c r="S342" s="44"/>
      <c r="T342" s="60"/>
      <c r="U342" s="37"/>
      <c r="V342" s="16"/>
      <c r="BK342" s="29"/>
      <c r="BL342" s="29"/>
      <c r="BM342" s="29"/>
    </row>
    <row r="343" spans="1:65" ht="12.75">
      <c r="A343" s="5">
        <v>32245</v>
      </c>
      <c r="B343" s="8">
        <f t="shared" si="217"/>
        <v>-32.295000000000002</v>
      </c>
      <c r="C343" s="8">
        <f t="shared" si="219"/>
        <v>0.12699999999999534</v>
      </c>
      <c r="D343" s="2">
        <v>-38.93</v>
      </c>
      <c r="G343" s="20">
        <f t="shared" si="220"/>
        <v>-1.9697140909409967</v>
      </c>
      <c r="H343" s="34">
        <f t="shared" si="221"/>
        <v>-1.960166406043701</v>
      </c>
      <c r="I343" s="32">
        <f t="shared" si="214"/>
        <v>-35.159999999999997</v>
      </c>
      <c r="J343" s="32">
        <f t="shared" si="227"/>
        <v>-34.664999999999999</v>
      </c>
      <c r="K343" s="32">
        <f t="shared" si="228"/>
        <v>-34.632777777777783</v>
      </c>
      <c r="L343" s="32">
        <f t="shared" si="229"/>
        <v>0.49499999999999744</v>
      </c>
      <c r="M343" s="63">
        <f t="shared" si="230"/>
        <v>0.52722222222221404</v>
      </c>
      <c r="N343" s="21"/>
      <c r="O343" s="29">
        <f t="shared" si="225"/>
        <v>-0.7808377362088279</v>
      </c>
      <c r="P343" s="29">
        <f t="shared" si="224"/>
        <v>-1.5699999999999999E-2</v>
      </c>
      <c r="Q343" s="29">
        <f t="shared" si="215"/>
        <v>0.99989057929515524</v>
      </c>
      <c r="R343" s="29">
        <f t="shared" si="226"/>
        <v>1.95E-2</v>
      </c>
      <c r="S343" s="44"/>
      <c r="T343" s="60"/>
      <c r="U343" s="37"/>
      <c r="V343" s="16"/>
      <c r="BK343" s="29"/>
      <c r="BL343" s="29"/>
      <c r="BM343" s="29"/>
    </row>
    <row r="344" spans="1:65" ht="12.75">
      <c r="A344" s="5">
        <v>32123</v>
      </c>
      <c r="B344" s="8">
        <f t="shared" si="217"/>
        <v>-32.173000000000002</v>
      </c>
      <c r="C344" s="8">
        <f t="shared" si="219"/>
        <v>0.12199999999999989</v>
      </c>
      <c r="D344" s="2">
        <v>-37.659999999999997</v>
      </c>
      <c r="G344" s="20">
        <f t="shared" si="220"/>
        <v>-1.9506187211464034</v>
      </c>
      <c r="H344" s="34">
        <f t="shared" si="221"/>
        <v>-1.9410710362491077</v>
      </c>
      <c r="I344" s="32">
        <f t="shared" si="214"/>
        <v>-34.305</v>
      </c>
      <c r="J344" s="32">
        <f t="shared" si="227"/>
        <v>-34.673333333333339</v>
      </c>
      <c r="K344" s="32">
        <f t="shared" si="228"/>
        <v>-34.701666666666668</v>
      </c>
      <c r="L344" s="32">
        <f t="shared" si="229"/>
        <v>-0.3683333333333394</v>
      </c>
      <c r="M344" s="63">
        <f t="shared" si="230"/>
        <v>-0.39666666666666828</v>
      </c>
      <c r="N344" s="21"/>
      <c r="O344" s="29">
        <f t="shared" si="225"/>
        <v>-0.15061654874389421</v>
      </c>
      <c r="P344" s="29">
        <f t="shared" si="224"/>
        <v>-1.5699999999999999E-2</v>
      </c>
      <c r="Q344" s="29">
        <f t="shared" si="215"/>
        <v>0.75645193901999985</v>
      </c>
      <c r="R344" s="29">
        <f t="shared" si="226"/>
        <v>1.95E-2</v>
      </c>
      <c r="S344" s="44"/>
      <c r="T344" s="60"/>
      <c r="U344" s="37"/>
      <c r="V344" s="16"/>
      <c r="BK344" s="29"/>
      <c r="BL344" s="29"/>
      <c r="BM344" s="29"/>
    </row>
    <row r="345" spans="1:65" ht="12.75">
      <c r="A345" s="5">
        <v>32003</v>
      </c>
      <c r="B345" s="8">
        <f t="shared" si="217"/>
        <v>-32.052999999999997</v>
      </c>
      <c r="C345" s="8">
        <f t="shared" si="219"/>
        <v>0.12000000000000455</v>
      </c>
      <c r="D345" s="2">
        <v>-38.35</v>
      </c>
      <c r="G345" s="20">
        <f t="shared" si="220"/>
        <v>-1.9315233513518102</v>
      </c>
      <c r="H345" s="34">
        <f t="shared" si="221"/>
        <v>-1.9219756664545145</v>
      </c>
      <c r="I345" s="32">
        <f t="shared" si="214"/>
        <v>-34.555</v>
      </c>
      <c r="J345" s="32">
        <f t="shared" si="227"/>
        <v>-34.69</v>
      </c>
      <c r="K345" s="32">
        <f t="shared" si="228"/>
        <v>-34.763333333333335</v>
      </c>
      <c r="L345" s="32">
        <f t="shared" si="229"/>
        <v>-0.13499999999999801</v>
      </c>
      <c r="M345" s="63">
        <f t="shared" si="230"/>
        <v>-0.2083333333333357</v>
      </c>
      <c r="N345" s="21"/>
      <c r="O345" s="29">
        <f t="shared" si="225"/>
        <v>0.931454284952697</v>
      </c>
      <c r="P345" s="29">
        <f t="shared" si="224"/>
        <v>-1.5699999999999999E-2</v>
      </c>
      <c r="Q345" s="29">
        <f t="shared" si="215"/>
        <v>0.15906102945053927</v>
      </c>
      <c r="R345" s="29">
        <f t="shared" si="226"/>
        <v>1.95E-2</v>
      </c>
      <c r="S345" s="44"/>
      <c r="T345" s="60"/>
      <c r="U345" s="37"/>
      <c r="V345" s="16"/>
      <c r="BK345" s="29"/>
      <c r="BL345" s="29"/>
      <c r="BM345" s="29"/>
    </row>
    <row r="346" spans="1:65" ht="12.75">
      <c r="A346" s="5">
        <v>31888</v>
      </c>
      <c r="B346" s="8">
        <f t="shared" si="217"/>
        <v>-31.937999999999999</v>
      </c>
      <c r="C346" s="8">
        <f t="shared" si="219"/>
        <v>0.11499999999999844</v>
      </c>
      <c r="D346" s="2">
        <v>-39.26</v>
      </c>
      <c r="G346" s="20">
        <f t="shared" si="220"/>
        <v>-1.9124279815572169</v>
      </c>
      <c r="H346" s="34">
        <f t="shared" si="221"/>
        <v>-1.9028802966599212</v>
      </c>
      <c r="I346" s="32">
        <f t="shared" si="214"/>
        <v>-35.21</v>
      </c>
      <c r="J346" s="32">
        <f t="shared" si="227"/>
        <v>-34.83</v>
      </c>
      <c r="K346" s="32">
        <f t="shared" si="228"/>
        <v>-34.853333333333332</v>
      </c>
      <c r="L346" s="32">
        <f t="shared" si="229"/>
        <v>0.38000000000000256</v>
      </c>
      <c r="M346" s="63">
        <f t="shared" si="230"/>
        <v>0.35666666666666913</v>
      </c>
      <c r="N346" s="21"/>
      <c r="O346" s="29">
        <f t="shared" si="225"/>
        <v>-0.78083773620884989</v>
      </c>
      <c r="P346" s="29">
        <f t="shared" si="224"/>
        <v>-1.5699999999999999E-2</v>
      </c>
      <c r="Q346" s="29">
        <f t="shared" si="215"/>
        <v>-0.51275630356526014</v>
      </c>
      <c r="R346" s="29">
        <f t="shared" si="226"/>
        <v>1.95E-2</v>
      </c>
      <c r="S346" s="44"/>
      <c r="T346" s="60"/>
      <c r="U346" s="37"/>
      <c r="V346" s="16"/>
      <c r="BK346" s="29"/>
      <c r="BL346" s="29"/>
      <c r="BM346" s="29"/>
    </row>
    <row r="347" spans="1:65" ht="12.75">
      <c r="A347" s="5">
        <v>31768</v>
      </c>
      <c r="B347" s="8">
        <f t="shared" si="217"/>
        <v>-31.818000000000001</v>
      </c>
      <c r="C347" s="8">
        <f t="shared" si="219"/>
        <v>0.11999999999999744</v>
      </c>
      <c r="D347" s="2">
        <v>-39.69</v>
      </c>
      <c r="G347" s="20">
        <f t="shared" si="220"/>
        <v>-1.8933326117626237</v>
      </c>
      <c r="H347" s="34">
        <f t="shared" si="221"/>
        <v>-1.8837849268653279</v>
      </c>
      <c r="I347" s="32">
        <f t="shared" si="214"/>
        <v>-34.724999999999994</v>
      </c>
      <c r="J347" s="32">
        <f t="shared" si="227"/>
        <v>-34.9</v>
      </c>
      <c r="K347" s="32">
        <f t="shared" si="228"/>
        <v>-34.89500000000001</v>
      </c>
      <c r="L347" s="32">
        <f t="shared" si="229"/>
        <v>-0.17500000000000426</v>
      </c>
      <c r="M347" s="63">
        <f t="shared" si="230"/>
        <v>-0.17000000000001592</v>
      </c>
      <c r="N347" s="21"/>
      <c r="O347" s="29">
        <f t="shared" si="225"/>
        <v>-0.15061654874385932</v>
      </c>
      <c r="P347" s="29">
        <f t="shared" si="224"/>
        <v>-1.5699999999999999E-2</v>
      </c>
      <c r="Q347" s="29">
        <f t="shared" si="215"/>
        <v>-0.9446492634913306</v>
      </c>
      <c r="R347" s="29">
        <f t="shared" si="226"/>
        <v>1.95E-2</v>
      </c>
      <c r="S347" s="44"/>
      <c r="T347" s="60"/>
      <c r="U347" s="37"/>
      <c r="V347" s="16"/>
      <c r="BK347" s="29"/>
      <c r="BL347" s="29"/>
      <c r="BM347" s="29"/>
    </row>
    <row r="348" spans="1:65" ht="12.75">
      <c r="A348" s="5">
        <v>31643</v>
      </c>
      <c r="B348" s="8">
        <f t="shared" si="217"/>
        <v>-31.693000000000001</v>
      </c>
      <c r="C348" s="8">
        <f t="shared" si="219"/>
        <v>0.125</v>
      </c>
      <c r="D348" s="2">
        <v>-40.51</v>
      </c>
      <c r="G348" s="20">
        <f t="shared" si="220"/>
        <v>-1.8742372419680304</v>
      </c>
      <c r="H348" s="34">
        <f t="shared" si="221"/>
        <v>-1.8646895570707347</v>
      </c>
      <c r="I348" s="32">
        <f t="shared" si="214"/>
        <v>-34.765000000000001</v>
      </c>
      <c r="J348" s="32">
        <f t="shared" si="227"/>
        <v>-34.811666666666667</v>
      </c>
      <c r="K348" s="32">
        <f t="shared" si="228"/>
        <v>-34.880555555555553</v>
      </c>
      <c r="L348" s="32">
        <f t="shared" si="229"/>
        <v>-4.6666666666666856E-2</v>
      </c>
      <c r="M348" s="63">
        <f t="shared" si="230"/>
        <v>-0.1155555555555523</v>
      </c>
      <c r="N348" s="21"/>
      <c r="O348" s="29">
        <f t="shared" si="225"/>
        <v>0.93145428495269456</v>
      </c>
      <c r="P348" s="29">
        <f t="shared" si="224"/>
        <v>-1.5699999999999999E-2</v>
      </c>
      <c r="Q348" s="29">
        <f t="shared" si="215"/>
        <v>-0.93453033442267397</v>
      </c>
      <c r="R348" s="29">
        <f t="shared" si="226"/>
        <v>1.95E-2</v>
      </c>
      <c r="S348" s="44"/>
      <c r="T348" s="60"/>
      <c r="U348" s="37"/>
      <c r="V348" s="16"/>
      <c r="BK348" s="29"/>
      <c r="BL348" s="29"/>
      <c r="BM348" s="29"/>
    </row>
    <row r="349" spans="1:65" ht="12.75">
      <c r="A349" s="5">
        <v>31521</v>
      </c>
      <c r="B349" s="8">
        <f t="shared" si="217"/>
        <v>-31.571000000000002</v>
      </c>
      <c r="C349" s="8">
        <f t="shared" si="219"/>
        <v>0.12199999999999989</v>
      </c>
      <c r="D349" s="2">
        <v>-41.79</v>
      </c>
      <c r="G349" s="20">
        <f t="shared" si="220"/>
        <v>-1.8551418721734372</v>
      </c>
      <c r="H349" s="34">
        <f t="shared" si="221"/>
        <v>-1.8455941872761414</v>
      </c>
      <c r="I349" s="32">
        <f t="shared" si="214"/>
        <v>-34.945</v>
      </c>
      <c r="J349" s="32">
        <f t="shared" si="227"/>
        <v>-35.065000000000005</v>
      </c>
      <c r="K349" s="32">
        <f t="shared" si="228"/>
        <v>-34.976111111111116</v>
      </c>
      <c r="L349" s="32">
        <f t="shared" si="229"/>
        <v>-0.12000000000000455</v>
      </c>
      <c r="M349" s="63">
        <f t="shared" si="230"/>
        <v>-3.1111111111115974E-2</v>
      </c>
      <c r="N349" s="21"/>
      <c r="O349" s="29">
        <f t="shared" si="225"/>
        <v>-0.78083773620883645</v>
      </c>
      <c r="P349" s="29">
        <f t="shared" si="224"/>
        <v>-1.5699999999999999E-2</v>
      </c>
      <c r="Q349" s="29">
        <f t="shared" si="215"/>
        <v>-0.48713427572989726</v>
      </c>
      <c r="R349" s="29">
        <f t="shared" si="226"/>
        <v>1.95E-2</v>
      </c>
      <c r="S349" s="44"/>
      <c r="T349" s="60"/>
      <c r="U349" s="37"/>
      <c r="V349" s="16"/>
      <c r="BK349" s="29"/>
      <c r="BL349" s="29"/>
      <c r="BM349" s="29"/>
    </row>
    <row r="350" spans="1:65" ht="12.75">
      <c r="A350" s="5">
        <v>31395</v>
      </c>
      <c r="B350" s="8">
        <f t="shared" si="217"/>
        <v>-31.445</v>
      </c>
      <c r="C350" s="8">
        <f t="shared" si="219"/>
        <v>0.12600000000000122</v>
      </c>
      <c r="D350" s="2">
        <v>-41.75</v>
      </c>
      <c r="G350" s="20">
        <f t="shared" si="220"/>
        <v>-1.8360465023788439</v>
      </c>
      <c r="H350" s="34">
        <f t="shared" si="221"/>
        <v>-1.8264988174815482</v>
      </c>
      <c r="I350" s="32">
        <f t="shared" si="214"/>
        <v>-35.484999999999999</v>
      </c>
      <c r="J350" s="32">
        <f t="shared" si="227"/>
        <v>-35.111666666666672</v>
      </c>
      <c r="K350" s="32">
        <f t="shared" si="228"/>
        <v>-34.988888888888894</v>
      </c>
      <c r="L350" s="32">
        <f t="shared" si="229"/>
        <v>0.37333333333332774</v>
      </c>
      <c r="M350" s="63">
        <f t="shared" si="230"/>
        <v>0.49611111111110517</v>
      </c>
      <c r="N350" s="21"/>
      <c r="O350" s="29">
        <f t="shared" si="225"/>
        <v>-0.15061654874382446</v>
      </c>
      <c r="P350" s="29">
        <f t="shared" si="224"/>
        <v>-1.5699999999999999E-2</v>
      </c>
      <c r="Q350" s="29">
        <f t="shared" si="215"/>
        <v>0.18819732447134074</v>
      </c>
      <c r="R350" s="29">
        <f t="shared" si="226"/>
        <v>1.95E-2</v>
      </c>
      <c r="S350" s="44"/>
      <c r="T350" s="60"/>
      <c r="U350" s="37"/>
      <c r="V350" s="16"/>
      <c r="BK350" s="29"/>
      <c r="BL350" s="29"/>
      <c r="BM350" s="29"/>
    </row>
    <row r="351" spans="1:65" ht="12.75">
      <c r="A351" s="5">
        <v>31267</v>
      </c>
      <c r="B351" s="8">
        <f t="shared" si="217"/>
        <v>-31.317</v>
      </c>
      <c r="C351" s="8">
        <f t="shared" si="219"/>
        <v>0.12800000000000011</v>
      </c>
      <c r="D351" s="2">
        <v>-41.47</v>
      </c>
      <c r="G351" s="20">
        <f t="shared" si="220"/>
        <v>-1.8169511325842507</v>
      </c>
      <c r="H351" s="34">
        <f t="shared" si="221"/>
        <v>-1.8074034476869549</v>
      </c>
      <c r="I351" s="32">
        <f t="shared" si="214"/>
        <v>-34.905000000000001</v>
      </c>
      <c r="J351" s="32">
        <f t="shared" si="227"/>
        <v>-35.14</v>
      </c>
      <c r="K351" s="32">
        <f t="shared" si="228"/>
        <v>-34.945555555555558</v>
      </c>
      <c r="L351" s="32">
        <f t="shared" si="229"/>
        <v>-0.23499999999999943</v>
      </c>
      <c r="M351" s="63">
        <f t="shared" si="230"/>
        <v>-4.0555555555556566E-2</v>
      </c>
      <c r="N351" s="21"/>
      <c r="O351" s="29">
        <f t="shared" si="225"/>
        <v>0.931454284952692</v>
      </c>
      <c r="P351" s="29">
        <f t="shared" si="224"/>
        <v>-1.5699999999999999E-2</v>
      </c>
      <c r="Q351" s="29">
        <f t="shared" si="215"/>
        <v>0.77546930497213573</v>
      </c>
      <c r="R351" s="29">
        <f t="shared" si="226"/>
        <v>1.95E-2</v>
      </c>
      <c r="S351" s="44"/>
      <c r="T351" s="60"/>
      <c r="U351" s="37"/>
      <c r="V351" s="16"/>
      <c r="BK351" s="29"/>
      <c r="BL351" s="29"/>
      <c r="BM351" s="29"/>
    </row>
    <row r="352" spans="1:65" ht="12.75">
      <c r="A352" s="5">
        <v>31140</v>
      </c>
      <c r="B352" s="8">
        <f t="shared" si="217"/>
        <v>-31.19</v>
      </c>
      <c r="C352" s="8">
        <f t="shared" si="219"/>
        <v>0.12699999999999889</v>
      </c>
      <c r="D352" s="2">
        <v>-42.14</v>
      </c>
      <c r="G352" s="20">
        <f t="shared" si="220"/>
        <v>-1.7978557627896574</v>
      </c>
      <c r="H352" s="34">
        <f t="shared" si="221"/>
        <v>-1.7883080778923617</v>
      </c>
      <c r="I352" s="32">
        <f t="shared" si="214"/>
        <v>-35.03</v>
      </c>
      <c r="J352" s="32">
        <f t="shared" si="227"/>
        <v>-35.033333333333331</v>
      </c>
      <c r="K352" s="32">
        <f t="shared" si="228"/>
        <v>-34.895000000000003</v>
      </c>
      <c r="L352" s="32">
        <f t="shared" si="229"/>
        <v>-3.3333333333303017E-3</v>
      </c>
      <c r="M352" s="63">
        <f t="shared" si="230"/>
        <v>0.13499999999999801</v>
      </c>
      <c r="N352" s="21"/>
      <c r="O352" s="29">
        <f t="shared" si="225"/>
        <v>-0.78083773620885844</v>
      </c>
      <c r="P352" s="29">
        <f t="shared" si="224"/>
        <v>-1.5699999999999999E-2</v>
      </c>
      <c r="Q352" s="29">
        <f t="shared" si="215"/>
        <v>0.99989057929515512</v>
      </c>
      <c r="R352" s="29">
        <f t="shared" si="226"/>
        <v>1.95E-2</v>
      </c>
      <c r="S352" s="44"/>
      <c r="T352" s="60"/>
      <c r="U352" s="37"/>
      <c r="V352" s="16"/>
      <c r="BK352" s="29"/>
      <c r="BL352" s="29"/>
      <c r="BM352" s="29"/>
    </row>
    <row r="353" spans="1:65" ht="12.75">
      <c r="A353" s="5">
        <v>31008</v>
      </c>
      <c r="B353" s="8">
        <f t="shared" si="217"/>
        <v>-31.058</v>
      </c>
      <c r="C353" s="8">
        <f t="shared" si="219"/>
        <v>0.13200000000000145</v>
      </c>
      <c r="D353" s="2">
        <v>-41.61</v>
      </c>
      <c r="G353" s="20">
        <f t="shared" si="220"/>
        <v>-1.7787603929950642</v>
      </c>
      <c r="H353" s="34">
        <f t="shared" si="221"/>
        <v>-1.7692127080977684</v>
      </c>
      <c r="I353" s="32">
        <f t="shared" si="214"/>
        <v>-35.164999999999999</v>
      </c>
      <c r="J353" s="32">
        <f t="shared" si="227"/>
        <v>-34.954999999999998</v>
      </c>
      <c r="K353" s="32">
        <f t="shared" si="228"/>
        <v>-34.876666666666665</v>
      </c>
      <c r="L353" s="32">
        <f t="shared" si="229"/>
        <v>0.21000000000000085</v>
      </c>
      <c r="M353" s="63">
        <f t="shared" si="230"/>
        <v>0.288333333333334</v>
      </c>
      <c r="N353" s="21"/>
      <c r="O353" s="29">
        <f t="shared" si="225"/>
        <v>-0.15061654874381766</v>
      </c>
      <c r="P353" s="29">
        <f t="shared" si="224"/>
        <v>-1.5699999999999999E-2</v>
      </c>
      <c r="Q353" s="29">
        <f t="shared" si="215"/>
        <v>0.75645193901999064</v>
      </c>
      <c r="R353" s="29">
        <f t="shared" si="226"/>
        <v>1.95E-2</v>
      </c>
      <c r="S353" s="44"/>
      <c r="T353" s="60"/>
      <c r="U353" s="37"/>
      <c r="V353" s="16"/>
      <c r="BK353" s="29"/>
      <c r="BL353" s="29"/>
      <c r="BM353" s="29"/>
    </row>
    <row r="354" spans="1:65" ht="12.75">
      <c r="A354" s="5">
        <v>30876</v>
      </c>
      <c r="B354" s="8">
        <f t="shared" si="217"/>
        <v>-30.925999999999998</v>
      </c>
      <c r="C354" s="8">
        <f t="shared" si="219"/>
        <v>0.13200000000000145</v>
      </c>
      <c r="D354" s="2">
        <v>-42.24</v>
      </c>
      <c r="G354" s="20">
        <f t="shared" si="220"/>
        <v>-1.7596650232004709</v>
      </c>
      <c r="H354" s="34">
        <f t="shared" si="221"/>
        <v>-1.7501173383031752</v>
      </c>
      <c r="I354" s="32">
        <f t="shared" si="214"/>
        <v>-34.67</v>
      </c>
      <c r="J354" s="32">
        <f t="shared" si="227"/>
        <v>-34.884999999999998</v>
      </c>
      <c r="K354" s="32">
        <f t="shared" si="228"/>
        <v>-34.868888888888883</v>
      </c>
      <c r="L354" s="32">
        <f t="shared" si="229"/>
        <v>-0.21499999999999631</v>
      </c>
      <c r="M354" s="63">
        <f t="shared" si="230"/>
        <v>-0.1988888888888809</v>
      </c>
      <c r="N354" s="21"/>
      <c r="O354" s="29">
        <f t="shared" si="225"/>
        <v>0.93145428495268956</v>
      </c>
      <c r="P354" s="29">
        <f t="shared" si="224"/>
        <v>-1.5699999999999999E-2</v>
      </c>
      <c r="Q354" s="29">
        <f t="shared" si="215"/>
        <v>0.15906102945053249</v>
      </c>
      <c r="R354" s="29">
        <f t="shared" si="226"/>
        <v>1.95E-2</v>
      </c>
      <c r="S354" s="44"/>
      <c r="T354" s="60"/>
      <c r="U354" s="37"/>
      <c r="V354" s="16"/>
      <c r="BK354" s="29"/>
      <c r="BL354" s="29"/>
      <c r="BM354" s="29"/>
    </row>
    <row r="355" spans="1:65" ht="12.75">
      <c r="A355" s="5">
        <v>30745</v>
      </c>
      <c r="B355" s="8">
        <f t="shared" si="217"/>
        <v>-30.795000000000002</v>
      </c>
      <c r="C355" s="8">
        <f t="shared" si="219"/>
        <v>0.13099999999999667</v>
      </c>
      <c r="D355" s="2">
        <v>-42.2</v>
      </c>
      <c r="G355" s="20">
        <f t="shared" si="220"/>
        <v>-1.7405696534058777</v>
      </c>
      <c r="H355" s="34">
        <f t="shared" si="221"/>
        <v>-1.7310219685085819</v>
      </c>
      <c r="I355" s="32">
        <f t="shared" si="214"/>
        <v>-34.82</v>
      </c>
      <c r="J355" s="32">
        <f t="shared" si="227"/>
        <v>-34.586666666666666</v>
      </c>
      <c r="K355" s="32">
        <f t="shared" si="228"/>
        <v>-34.793333333333322</v>
      </c>
      <c r="L355" s="32">
        <f t="shared" si="229"/>
        <v>0.23333333333333428</v>
      </c>
      <c r="M355" s="63">
        <f t="shared" si="230"/>
        <v>2.6666666666677941E-2</v>
      </c>
      <c r="N355" s="21"/>
      <c r="O355" s="29">
        <f t="shared" si="225"/>
        <v>-0.78083773620888053</v>
      </c>
      <c r="P355" s="29">
        <f t="shared" si="224"/>
        <v>-1.5699999999999999E-2</v>
      </c>
      <c r="Q355" s="29">
        <f t="shared" si="215"/>
        <v>-0.51275630356527213</v>
      </c>
      <c r="R355" s="29">
        <f t="shared" si="226"/>
        <v>1.95E-2</v>
      </c>
      <c r="S355" s="44"/>
      <c r="T355" s="60"/>
      <c r="U355" s="37"/>
      <c r="V355" s="16"/>
      <c r="BK355" s="29"/>
      <c r="BL355" s="29"/>
      <c r="BM355" s="29"/>
    </row>
    <row r="356" spans="1:65" ht="12.75">
      <c r="A356" s="5">
        <v>30619</v>
      </c>
      <c r="B356" s="8">
        <f t="shared" si="217"/>
        <v>-30.669</v>
      </c>
      <c r="C356" s="8">
        <f t="shared" si="219"/>
        <v>0.12600000000000122</v>
      </c>
      <c r="D356" s="2">
        <v>-41.14</v>
      </c>
      <c r="G356" s="20">
        <f t="shared" si="220"/>
        <v>-1.7214742836112844</v>
      </c>
      <c r="H356" s="34">
        <f t="shared" si="221"/>
        <v>-1.7119265987139887</v>
      </c>
      <c r="I356" s="32">
        <f t="shared" si="214"/>
        <v>-34.269999999999996</v>
      </c>
      <c r="J356" s="32">
        <f t="shared" si="227"/>
        <v>-34.563333333333333</v>
      </c>
      <c r="K356" s="32">
        <f t="shared" si="228"/>
        <v>-34.790555555555549</v>
      </c>
      <c r="L356" s="32">
        <f t="shared" si="229"/>
        <v>-0.29333333333333655</v>
      </c>
      <c r="M356" s="63">
        <f t="shared" si="230"/>
        <v>-0.52055555555555344</v>
      </c>
      <c r="N356" s="21"/>
      <c r="O356" s="29">
        <f t="shared" si="225"/>
        <v>-0.15061654874381089</v>
      </c>
      <c r="P356" s="29">
        <f t="shared" si="224"/>
        <v>-1.5699999999999999E-2</v>
      </c>
      <c r="Q356" s="29">
        <f t="shared" si="215"/>
        <v>-0.94464926349133282</v>
      </c>
      <c r="R356" s="29">
        <f t="shared" si="226"/>
        <v>1.95E-2</v>
      </c>
      <c r="S356" s="44"/>
      <c r="T356" s="60"/>
      <c r="U356" s="37"/>
      <c r="V356" s="16"/>
      <c r="BK356" s="29"/>
      <c r="BL356" s="29"/>
      <c r="BM356" s="29"/>
    </row>
    <row r="357" spans="1:65" ht="12.75">
      <c r="A357" s="5">
        <v>30498</v>
      </c>
      <c r="B357" s="8">
        <f t="shared" si="217"/>
        <v>-30.547999999999998</v>
      </c>
      <c r="C357" s="8">
        <f t="shared" si="219"/>
        <v>0.12100000000000222</v>
      </c>
      <c r="D357" s="2">
        <v>-41.22</v>
      </c>
      <c r="G357" s="20">
        <f t="shared" si="220"/>
        <v>-1.7023789138166912</v>
      </c>
      <c r="H357" s="34">
        <f t="shared" si="221"/>
        <v>-1.6928312289193954</v>
      </c>
      <c r="I357" s="32">
        <f t="shared" si="214"/>
        <v>-34.599999999999994</v>
      </c>
      <c r="J357" s="32">
        <f t="shared" si="227"/>
        <v>-34.581666666666663</v>
      </c>
      <c r="K357" s="32">
        <f t="shared" si="228"/>
        <v>-34.769444444444453</v>
      </c>
      <c r="L357" s="32">
        <f t="shared" si="229"/>
        <v>1.833333333333087E-2</v>
      </c>
      <c r="M357" s="63">
        <f t="shared" si="230"/>
        <v>-0.1694444444444585</v>
      </c>
      <c r="N357" s="21"/>
      <c r="O357" s="29">
        <f t="shared" si="225"/>
        <v>0.93145428495267668</v>
      </c>
      <c r="P357" s="29">
        <f t="shared" si="224"/>
        <v>-1.5699999999999999E-2</v>
      </c>
      <c r="Q357" s="29">
        <f t="shared" si="215"/>
        <v>-0.93453033442267397</v>
      </c>
      <c r="R357" s="29">
        <f t="shared" si="226"/>
        <v>1.95E-2</v>
      </c>
      <c r="S357" s="44"/>
      <c r="T357" s="60"/>
      <c r="U357" s="37"/>
      <c r="V357" s="16"/>
      <c r="BK357" s="29"/>
      <c r="BL357" s="29"/>
      <c r="BM357" s="29"/>
    </row>
    <row r="358" spans="1:65" ht="12.75">
      <c r="A358" s="5">
        <v>30363</v>
      </c>
      <c r="B358" s="8">
        <f t="shared" si="217"/>
        <v>-30.413</v>
      </c>
      <c r="C358" s="8">
        <f t="shared" si="219"/>
        <v>0.13499999999999801</v>
      </c>
      <c r="D358" s="2">
        <v>-41.72</v>
      </c>
      <c r="G358" s="20">
        <f t="shared" si="220"/>
        <v>-1.6832835440220979</v>
      </c>
      <c r="H358" s="34">
        <f t="shared" si="221"/>
        <v>-1.6737358591248022</v>
      </c>
      <c r="I358" s="32">
        <f t="shared" si="214"/>
        <v>-34.875</v>
      </c>
      <c r="J358" s="32">
        <f t="shared" si="227"/>
        <v>-34.76</v>
      </c>
      <c r="K358" s="32">
        <f t="shared" si="228"/>
        <v>-34.763333333333335</v>
      </c>
      <c r="L358" s="32">
        <f t="shared" si="229"/>
        <v>0.11500000000000199</v>
      </c>
      <c r="M358" s="63">
        <f t="shared" si="230"/>
        <v>0.11166666666666458</v>
      </c>
      <c r="N358" s="21"/>
      <c r="O358" s="29">
        <f t="shared" si="225"/>
        <v>-0.78083773620886709</v>
      </c>
      <c r="P358" s="29">
        <f t="shared" si="224"/>
        <v>-1.5699999999999999E-2</v>
      </c>
      <c r="Q358" s="29">
        <f t="shared" si="215"/>
        <v>-0.48713427572988505</v>
      </c>
      <c r="R358" s="29">
        <f t="shared" si="226"/>
        <v>1.95E-2</v>
      </c>
      <c r="S358" s="44"/>
      <c r="T358" s="60"/>
      <c r="U358" s="37"/>
      <c r="V358" s="16"/>
      <c r="BK358" s="29"/>
      <c r="BL358" s="29"/>
      <c r="BM358" s="29"/>
    </row>
    <row r="359" spans="1:65" ht="12.75">
      <c r="A359" s="5">
        <v>30233</v>
      </c>
      <c r="B359" s="8">
        <f t="shared" si="217"/>
        <v>-30.283000000000001</v>
      </c>
      <c r="C359" s="8">
        <f t="shared" si="219"/>
        <v>0.12999999999999901</v>
      </c>
      <c r="D359" s="2">
        <v>-41.42</v>
      </c>
      <c r="G359" s="20">
        <f t="shared" si="220"/>
        <v>-1.6641881742275046</v>
      </c>
      <c r="H359" s="34">
        <f t="shared" si="221"/>
        <v>-1.6546404893302089</v>
      </c>
      <c r="I359" s="32">
        <f t="shared" si="214"/>
        <v>-34.805</v>
      </c>
      <c r="J359" s="32">
        <f t="shared" si="227"/>
        <v>-34.853333333333332</v>
      </c>
      <c r="K359" s="32">
        <f t="shared" si="228"/>
        <v>-34.709444444444443</v>
      </c>
      <c r="L359" s="32">
        <f t="shared" si="229"/>
        <v>-4.8333333333332007E-2</v>
      </c>
      <c r="M359" s="63">
        <f t="shared" si="230"/>
        <v>9.5555555555556282E-2</v>
      </c>
      <c r="N359" s="21"/>
      <c r="O359" s="29">
        <f t="shared" si="225"/>
        <v>-0.150616548743776</v>
      </c>
      <c r="P359" s="29">
        <f t="shared" si="224"/>
        <v>-1.5699999999999999E-2</v>
      </c>
      <c r="Q359" s="29">
        <f t="shared" si="215"/>
        <v>0.18819732447134749</v>
      </c>
      <c r="R359" s="29">
        <f t="shared" si="226"/>
        <v>1.95E-2</v>
      </c>
      <c r="S359" s="44"/>
      <c r="T359" s="60"/>
      <c r="U359" s="37"/>
      <c r="V359" s="16"/>
      <c r="BK359" s="29"/>
      <c r="BL359" s="29"/>
      <c r="BM359" s="29"/>
    </row>
    <row r="360" spans="1:65" ht="12.75">
      <c r="A360" s="5">
        <v>30102</v>
      </c>
      <c r="B360" s="8">
        <f t="shared" si="217"/>
        <v>-30.152000000000001</v>
      </c>
      <c r="C360" s="8">
        <f t="shared" si="219"/>
        <v>0.13100000000000023</v>
      </c>
      <c r="D360" s="2">
        <v>-42.59</v>
      </c>
      <c r="G360" s="20">
        <f t="shared" si="220"/>
        <v>-1.6450928044329114</v>
      </c>
      <c r="H360" s="34">
        <f t="shared" si="221"/>
        <v>-1.6355451195356157</v>
      </c>
      <c r="I360" s="32">
        <f t="shared" si="214"/>
        <v>-34.880000000000003</v>
      </c>
      <c r="J360" s="32">
        <f t="shared" si="227"/>
        <v>-34.841666666666669</v>
      </c>
      <c r="K360" s="32">
        <f t="shared" si="228"/>
        <v>-34.691111111111113</v>
      </c>
      <c r="L360" s="32">
        <f t="shared" si="229"/>
        <v>3.8333333333333997E-2</v>
      </c>
      <c r="M360" s="63">
        <f t="shared" si="230"/>
        <v>0.18888888888888999</v>
      </c>
      <c r="N360" s="21"/>
      <c r="O360" s="29">
        <f t="shared" si="225"/>
        <v>0.93145428495266391</v>
      </c>
      <c r="P360" s="29">
        <f t="shared" si="224"/>
        <v>-1.5699999999999999E-2</v>
      </c>
      <c r="Q360" s="29">
        <f t="shared" si="215"/>
        <v>0.77546930497215349</v>
      </c>
      <c r="R360" s="29">
        <f t="shared" si="226"/>
        <v>1.95E-2</v>
      </c>
      <c r="S360" s="44"/>
      <c r="T360" s="60"/>
      <c r="U360" s="37"/>
      <c r="V360" s="16"/>
      <c r="BK360" s="29"/>
      <c r="BL360" s="29"/>
      <c r="BM360" s="29"/>
    </row>
    <row r="361" spans="1:65" ht="12.75">
      <c r="A361" s="5">
        <v>29967</v>
      </c>
      <c r="B361" s="8">
        <f t="shared" si="217"/>
        <v>-30.016999999999999</v>
      </c>
      <c r="C361" s="8">
        <f t="shared" si="219"/>
        <v>0.13500000000000156</v>
      </c>
      <c r="D361" s="2">
        <v>-42.41</v>
      </c>
      <c r="G361" s="20">
        <f t="shared" si="220"/>
        <v>-1.6259974346383181</v>
      </c>
      <c r="H361" s="34">
        <f t="shared" si="221"/>
        <v>-1.6164497497410224</v>
      </c>
      <c r="I361" s="32">
        <f t="shared" si="214"/>
        <v>-34.840000000000003</v>
      </c>
      <c r="J361" s="32">
        <f t="shared" si="227"/>
        <v>-34.943333333333335</v>
      </c>
      <c r="K361" s="32">
        <f t="shared" si="228"/>
        <v>-34.710000000000008</v>
      </c>
      <c r="L361" s="32">
        <f t="shared" si="229"/>
        <v>-0.10333333333333172</v>
      </c>
      <c r="M361" s="63">
        <f t="shared" si="230"/>
        <v>0.12999999999999545</v>
      </c>
      <c r="N361" s="21"/>
      <c r="O361" s="29">
        <f t="shared" si="225"/>
        <v>-0.78083773620888908</v>
      </c>
      <c r="P361" s="29">
        <f t="shared" si="224"/>
        <v>-1.5699999999999999E-2</v>
      </c>
      <c r="Q361" s="29">
        <f t="shared" si="215"/>
        <v>0.99989057929515501</v>
      </c>
      <c r="R361" s="29">
        <f t="shared" si="226"/>
        <v>1.95E-2</v>
      </c>
      <c r="S361" s="44"/>
      <c r="T361" s="60"/>
      <c r="U361" s="37"/>
      <c r="V361" s="16"/>
      <c r="BK361" s="29"/>
      <c r="BL361" s="29"/>
      <c r="BM361" s="29"/>
    </row>
    <row r="362" spans="1:65" ht="12.75">
      <c r="A362" s="5">
        <v>29840</v>
      </c>
      <c r="B362" s="8">
        <f t="shared" si="217"/>
        <v>-29.89</v>
      </c>
      <c r="C362" s="8">
        <f t="shared" si="219"/>
        <v>0.12699999999999889</v>
      </c>
      <c r="D362" s="2">
        <v>-42.35</v>
      </c>
      <c r="G362" s="20">
        <f t="shared" si="220"/>
        <v>-1.6069020648437249</v>
      </c>
      <c r="H362" s="34">
        <f t="shared" si="221"/>
        <v>-1.5973543799464291</v>
      </c>
      <c r="I362" s="32">
        <f t="shared" si="214"/>
        <v>-35.11</v>
      </c>
      <c r="J362" s="32">
        <f t="shared" si="227"/>
        <v>-34.711666666666666</v>
      </c>
      <c r="K362" s="32">
        <f t="shared" si="228"/>
        <v>-34.743888888888883</v>
      </c>
      <c r="L362" s="32">
        <f t="shared" si="229"/>
        <v>0.39833333333333343</v>
      </c>
      <c r="M362" s="63">
        <f t="shared" si="230"/>
        <v>0.36611111111111683</v>
      </c>
      <c r="N362" s="21"/>
      <c r="O362" s="29">
        <f t="shared" si="225"/>
        <v>-0.15061654874376923</v>
      </c>
      <c r="P362" s="29">
        <f t="shared" si="224"/>
        <v>-1.5699999999999999E-2</v>
      </c>
      <c r="Q362" s="29">
        <f t="shared" si="215"/>
        <v>0.7564519390199862</v>
      </c>
      <c r="R362" s="29">
        <f t="shared" si="226"/>
        <v>1.95E-2</v>
      </c>
      <c r="S362" s="44"/>
      <c r="T362" s="60"/>
      <c r="U362" s="37"/>
      <c r="V362" s="16"/>
      <c r="BK362" s="29"/>
      <c r="BL362" s="29"/>
      <c r="BM362" s="29"/>
    </row>
    <row r="363" spans="1:65" ht="12.75">
      <c r="A363" s="5">
        <v>29706</v>
      </c>
      <c r="B363" s="8">
        <f t="shared" si="217"/>
        <v>-29.756</v>
      </c>
      <c r="C363" s="8">
        <f t="shared" si="219"/>
        <v>0.13400000000000034</v>
      </c>
      <c r="D363" s="2">
        <v>-42.29</v>
      </c>
      <c r="G363" s="20">
        <f t="shared" si="220"/>
        <v>-1.5878066950491316</v>
      </c>
      <c r="H363" s="34">
        <f t="shared" si="221"/>
        <v>-1.5782590101518359</v>
      </c>
      <c r="I363" s="32">
        <f t="shared" si="214"/>
        <v>-34.185000000000002</v>
      </c>
      <c r="J363" s="32">
        <f t="shared" si="227"/>
        <v>-34.65</v>
      </c>
      <c r="K363" s="32">
        <f t="shared" si="228"/>
        <v>-34.755000000000003</v>
      </c>
      <c r="L363" s="32">
        <f t="shared" si="229"/>
        <v>-0.46499999999999631</v>
      </c>
      <c r="M363" s="63">
        <f t="shared" si="230"/>
        <v>-0.57000000000000028</v>
      </c>
      <c r="N363" s="21"/>
      <c r="O363" s="29">
        <f t="shared" si="225"/>
        <v>0.93145428495267169</v>
      </c>
      <c r="P363" s="29">
        <f t="shared" si="224"/>
        <v>-1.5699999999999999E-2</v>
      </c>
      <c r="Q363" s="29">
        <f t="shared" si="215"/>
        <v>0.15906102945052572</v>
      </c>
      <c r="R363" s="29">
        <f t="shared" si="226"/>
        <v>1.95E-2</v>
      </c>
      <c r="S363" s="44"/>
      <c r="T363" s="60"/>
      <c r="U363" s="37"/>
      <c r="V363" s="16"/>
      <c r="BK363" s="29"/>
      <c r="BL363" s="29"/>
      <c r="BM363" s="29"/>
    </row>
    <row r="364" spans="1:65" ht="12.75">
      <c r="A364" s="5">
        <v>29548</v>
      </c>
      <c r="B364" s="8">
        <f t="shared" si="217"/>
        <v>-29.597999999999999</v>
      </c>
      <c r="C364" s="8">
        <f t="shared" si="219"/>
        <v>0.15800000000000125</v>
      </c>
      <c r="D364" s="2">
        <v>-42.23</v>
      </c>
      <c r="G364" s="20">
        <f t="shared" si="220"/>
        <v>-1.5687113252545384</v>
      </c>
      <c r="H364" s="34">
        <f t="shared" si="221"/>
        <v>-1.5591636403572426</v>
      </c>
      <c r="I364" s="32">
        <f t="shared" si="214"/>
        <v>-34.655000000000001</v>
      </c>
      <c r="J364" s="32">
        <f t="shared" si="227"/>
        <v>-34.426666666666669</v>
      </c>
      <c r="K364" s="32">
        <f t="shared" si="228"/>
        <v>-34.74</v>
      </c>
      <c r="L364" s="32">
        <f t="shared" si="229"/>
        <v>0.22833333333333172</v>
      </c>
      <c r="M364" s="63">
        <f t="shared" si="230"/>
        <v>-8.5000000000000853E-2</v>
      </c>
      <c r="N364" s="21"/>
      <c r="O364" s="29">
        <f t="shared" si="225"/>
        <v>-0.78083773620891117</v>
      </c>
      <c r="P364" s="29">
        <f t="shared" si="224"/>
        <v>-1.5699999999999999E-2</v>
      </c>
      <c r="Q364" s="29">
        <f t="shared" si="215"/>
        <v>-0.51275630356527802</v>
      </c>
      <c r="R364" s="29">
        <f t="shared" si="226"/>
        <v>1.95E-2</v>
      </c>
      <c r="S364" s="44"/>
      <c r="T364" s="60"/>
      <c r="U364" s="37"/>
      <c r="V364" s="16"/>
      <c r="BK364" s="29"/>
      <c r="BL364" s="29"/>
      <c r="BM364" s="29"/>
    </row>
    <row r="365" spans="1:65" ht="12.75">
      <c r="A365" s="5">
        <v>29399</v>
      </c>
      <c r="B365" s="8">
        <f t="shared" si="217"/>
        <v>-29.449000000000002</v>
      </c>
      <c r="C365" s="8">
        <f t="shared" si="219"/>
        <v>0.14899999999999736</v>
      </c>
      <c r="D365" s="2">
        <v>-41.68</v>
      </c>
      <c r="G365" s="20">
        <f t="shared" si="220"/>
        <v>-1.5496159554599451</v>
      </c>
      <c r="H365" s="34">
        <f t="shared" si="221"/>
        <v>-1.5400682705626494</v>
      </c>
      <c r="I365" s="32">
        <f t="shared" si="214"/>
        <v>-34.44</v>
      </c>
      <c r="J365" s="32">
        <f t="shared" si="227"/>
        <v>-34.666666666666664</v>
      </c>
      <c r="K365" s="32">
        <f t="shared" si="228"/>
        <v>-34.748333333333335</v>
      </c>
      <c r="L365" s="32">
        <f t="shared" si="229"/>
        <v>-0.22666666666666657</v>
      </c>
      <c r="M365" s="63">
        <f t="shared" si="230"/>
        <v>-0.30833333333333712</v>
      </c>
      <c r="N365" s="21"/>
      <c r="O365" s="29">
        <f t="shared" si="225"/>
        <v>-0.15061654874373434</v>
      </c>
      <c r="P365" s="29">
        <f t="shared" si="224"/>
        <v>-1.5699999999999999E-2</v>
      </c>
      <c r="Q365" s="29">
        <f t="shared" si="215"/>
        <v>-0.94464926349133738</v>
      </c>
      <c r="R365" s="29">
        <f t="shared" si="226"/>
        <v>1.95E-2</v>
      </c>
      <c r="S365" s="44"/>
      <c r="T365" s="60"/>
      <c r="U365" s="37"/>
      <c r="V365" s="16"/>
      <c r="BK365" s="29"/>
      <c r="BL365" s="29"/>
      <c r="BM365" s="29"/>
    </row>
    <row r="366" spans="1:65" ht="12.75">
      <c r="A366" s="5">
        <v>29277</v>
      </c>
      <c r="B366" s="8">
        <f t="shared" si="217"/>
        <v>-29.327000000000002</v>
      </c>
      <c r="C366" s="8">
        <f t="shared" si="219"/>
        <v>0.12199999999999989</v>
      </c>
      <c r="D366" s="2">
        <v>-41.28</v>
      </c>
      <c r="G366" s="20">
        <f t="shared" si="220"/>
        <v>-1.5305205856653519</v>
      </c>
      <c r="H366" s="34">
        <f t="shared" si="221"/>
        <v>-1.5209729007680561</v>
      </c>
      <c r="I366" s="32">
        <f t="shared" si="214"/>
        <v>-34.905000000000001</v>
      </c>
      <c r="J366" s="32">
        <f t="shared" si="227"/>
        <v>-34.773333333333333</v>
      </c>
      <c r="K366" s="32">
        <f t="shared" si="228"/>
        <v>-34.743333333333332</v>
      </c>
      <c r="L366" s="32">
        <f t="shared" si="229"/>
        <v>0.13166666666666771</v>
      </c>
      <c r="M366" s="63">
        <f t="shared" si="230"/>
        <v>0.16166666666666885</v>
      </c>
      <c r="N366" s="21"/>
      <c r="O366" s="29">
        <f t="shared" si="225"/>
        <v>0.93145428495265892</v>
      </c>
      <c r="P366" s="29">
        <f t="shared" si="224"/>
        <v>-1.5699999999999999E-2</v>
      </c>
      <c r="Q366" s="29">
        <f t="shared" si="215"/>
        <v>-0.93453033442267153</v>
      </c>
      <c r="R366" s="29">
        <f t="shared" si="226"/>
        <v>1.95E-2</v>
      </c>
      <c r="S366" s="44"/>
      <c r="T366" s="60"/>
      <c r="U366" s="37"/>
      <c r="V366" s="16"/>
      <c r="BK366" s="29"/>
      <c r="BL366" s="29"/>
      <c r="BM366" s="29"/>
    </row>
    <row r="367" spans="1:65" ht="12.75">
      <c r="A367" s="5">
        <v>29149</v>
      </c>
      <c r="B367" s="8">
        <f t="shared" si="217"/>
        <v>-29.199000000000002</v>
      </c>
      <c r="C367" s="8">
        <f t="shared" si="219"/>
        <v>0.12800000000000011</v>
      </c>
      <c r="D367" s="2">
        <v>-41.95</v>
      </c>
      <c r="G367" s="20">
        <f t="shared" si="220"/>
        <v>-1.5114252158707586</v>
      </c>
      <c r="H367" s="34">
        <f t="shared" si="221"/>
        <v>-1.5018775309734629</v>
      </c>
      <c r="I367" s="32">
        <f t="shared" si="214"/>
        <v>-34.975000000000001</v>
      </c>
      <c r="J367" s="32">
        <f t="shared" si="227"/>
        <v>-34.85</v>
      </c>
      <c r="K367" s="32">
        <f t="shared" si="228"/>
        <v>-34.706666666666671</v>
      </c>
      <c r="L367" s="32">
        <f t="shared" si="229"/>
        <v>0.125</v>
      </c>
      <c r="M367" s="63">
        <f t="shared" si="230"/>
        <v>0.26833333333333087</v>
      </c>
      <c r="N367" s="21"/>
      <c r="O367" s="29">
        <f t="shared" si="225"/>
        <v>-0.78083773620891539</v>
      </c>
      <c r="P367" s="29">
        <f t="shared" si="224"/>
        <v>-1.5699999999999999E-2</v>
      </c>
      <c r="Q367" s="29">
        <f t="shared" si="215"/>
        <v>-0.48713427572987289</v>
      </c>
      <c r="R367" s="29">
        <f t="shared" si="226"/>
        <v>1.95E-2</v>
      </c>
      <c r="S367" s="44"/>
      <c r="T367" s="60"/>
      <c r="U367" s="37"/>
      <c r="V367" s="16"/>
      <c r="BK367" s="29"/>
      <c r="BL367" s="29"/>
      <c r="BM367" s="29"/>
    </row>
    <row r="368" spans="1:65" ht="12.75">
      <c r="A368" s="5">
        <v>29033</v>
      </c>
      <c r="B368" s="8">
        <f t="shared" si="217"/>
        <v>-29.082999999999998</v>
      </c>
      <c r="C368" s="8">
        <f t="shared" si="219"/>
        <v>0.11600000000000321</v>
      </c>
      <c r="D368" s="2">
        <v>-40.22</v>
      </c>
      <c r="G368" s="20">
        <f t="shared" si="220"/>
        <v>-1.4923298460761654</v>
      </c>
      <c r="H368" s="34">
        <f t="shared" si="221"/>
        <v>-1.4827821611788696</v>
      </c>
      <c r="I368" s="32">
        <f t="shared" si="214"/>
        <v>-34.67</v>
      </c>
      <c r="J368" s="32">
        <f t="shared" si="227"/>
        <v>-34.866666666666667</v>
      </c>
      <c r="K368" s="32">
        <f t="shared" si="228"/>
        <v>-34.772222222222211</v>
      </c>
      <c r="L368" s="32">
        <f t="shared" si="229"/>
        <v>-0.19666666666666544</v>
      </c>
      <c r="M368" s="63">
        <f t="shared" si="230"/>
        <v>-0.10222222222220978</v>
      </c>
      <c r="N368" s="21"/>
      <c r="O368" s="29">
        <f t="shared" si="225"/>
        <v>-0.15061654874375566</v>
      </c>
      <c r="P368" s="29">
        <f t="shared" si="224"/>
        <v>-1.5699999999999999E-2</v>
      </c>
      <c r="Q368" s="29">
        <f t="shared" si="215"/>
        <v>0.1881973244713542</v>
      </c>
      <c r="R368" s="29">
        <f t="shared" si="226"/>
        <v>1.95E-2</v>
      </c>
      <c r="S368" s="44"/>
      <c r="T368" s="60"/>
      <c r="U368" s="37"/>
      <c r="V368" s="16"/>
      <c r="BK368" s="29"/>
      <c r="BL368" s="29"/>
      <c r="BM368" s="29"/>
    </row>
    <row r="369" spans="1:65" ht="12.75">
      <c r="A369" s="5">
        <v>28941</v>
      </c>
      <c r="B369" s="8">
        <f t="shared" si="217"/>
        <v>-28.991</v>
      </c>
      <c r="C369" s="8">
        <f t="shared" si="219"/>
        <v>9.1999999999998749E-2</v>
      </c>
      <c r="D369" s="2">
        <v>-37.880000000000003</v>
      </c>
      <c r="G369" s="20">
        <f t="shared" si="220"/>
        <v>-1.4732344762815721</v>
      </c>
      <c r="H369" s="34">
        <f t="shared" si="221"/>
        <v>-1.4636867913842764</v>
      </c>
      <c r="I369" s="32">
        <f t="shared" si="214"/>
        <v>-34.954999999999998</v>
      </c>
      <c r="J369" s="32">
        <f t="shared" si="227"/>
        <v>-34.806666666666665</v>
      </c>
      <c r="K369" s="32">
        <f t="shared" si="228"/>
        <v>-34.784999999999997</v>
      </c>
      <c r="L369" s="32">
        <f t="shared" si="229"/>
        <v>0.14833333333333343</v>
      </c>
      <c r="M369" s="63">
        <f t="shared" si="230"/>
        <v>0.17000000000000171</v>
      </c>
      <c r="N369" s="21"/>
      <c r="O369" s="29">
        <f t="shared" si="225"/>
        <v>0.93145428495264604</v>
      </c>
      <c r="P369" s="29">
        <f t="shared" si="224"/>
        <v>-1.5699999999999999E-2</v>
      </c>
      <c r="Q369" s="29">
        <f t="shared" si="215"/>
        <v>0.77546930497215782</v>
      </c>
      <c r="R369" s="29">
        <f t="shared" si="226"/>
        <v>1.95E-2</v>
      </c>
      <c r="S369" s="44"/>
      <c r="T369" s="60"/>
      <c r="U369" s="37"/>
      <c r="V369" s="16"/>
      <c r="BK369" s="29"/>
      <c r="BL369" s="29"/>
      <c r="BM369" s="29"/>
    </row>
    <row r="370" spans="1:65" ht="12.75">
      <c r="A370" s="5">
        <v>28843</v>
      </c>
      <c r="B370" s="8">
        <f t="shared" si="217"/>
        <v>-28.893000000000001</v>
      </c>
      <c r="C370" s="8">
        <f t="shared" si="219"/>
        <v>9.7999999999998977E-2</v>
      </c>
      <c r="D370" s="2">
        <v>-38.18</v>
      </c>
      <c r="G370" s="20">
        <f t="shared" si="220"/>
        <v>-1.4541391064869789</v>
      </c>
      <c r="H370" s="34">
        <f t="shared" si="221"/>
        <v>-1.4445914215896831</v>
      </c>
      <c r="I370" s="32">
        <f t="shared" si="214"/>
        <v>-34.795000000000002</v>
      </c>
      <c r="J370" s="32">
        <f t="shared" si="227"/>
        <v>-34.843333333333334</v>
      </c>
      <c r="K370" s="32">
        <f t="shared" si="228"/>
        <v>-34.835000000000001</v>
      </c>
      <c r="L370" s="32">
        <f t="shared" si="229"/>
        <v>-4.8333333333332007E-2</v>
      </c>
      <c r="M370" s="63">
        <f t="shared" si="230"/>
        <v>-3.9999999999999147E-2</v>
      </c>
      <c r="N370" s="21"/>
      <c r="O370" s="29">
        <f t="shared" si="225"/>
        <v>-0.78083773620891972</v>
      </c>
      <c r="P370" s="29">
        <f t="shared" si="224"/>
        <v>-1.5699999999999999E-2</v>
      </c>
      <c r="Q370" s="29">
        <f t="shared" si="215"/>
        <v>0.99989057929515501</v>
      </c>
      <c r="R370" s="29">
        <f t="shared" si="226"/>
        <v>1.95E-2</v>
      </c>
      <c r="S370" s="44"/>
      <c r="T370" s="60"/>
      <c r="U370" s="37"/>
      <c r="V370" s="16"/>
      <c r="BK370" s="29"/>
      <c r="BL370" s="29"/>
      <c r="BM370" s="29"/>
    </row>
    <row r="371" spans="1:65" ht="12.75">
      <c r="A371" s="5">
        <v>28751</v>
      </c>
      <c r="B371" s="8">
        <f t="shared" si="217"/>
        <v>-28.800999999999998</v>
      </c>
      <c r="C371" s="8">
        <f t="shared" si="219"/>
        <v>9.2000000000002302E-2</v>
      </c>
      <c r="D371" s="2">
        <v>-38.46</v>
      </c>
      <c r="G371" s="20">
        <f t="shared" si="220"/>
        <v>-1.4350437366923856</v>
      </c>
      <c r="H371" s="34">
        <f t="shared" si="221"/>
        <v>-1.4254960517950899</v>
      </c>
      <c r="I371" s="32">
        <f t="shared" si="214"/>
        <v>-34.78</v>
      </c>
      <c r="J371" s="32">
        <f t="shared" si="227"/>
        <v>-34.783333333333339</v>
      </c>
      <c r="K371" s="32">
        <f t="shared" si="228"/>
        <v>-34.839259259259258</v>
      </c>
      <c r="L371" s="32">
        <f t="shared" si="229"/>
        <v>-3.3333333333374071E-3</v>
      </c>
      <c r="M371" s="63">
        <f t="shared" si="230"/>
        <v>-5.925925925925668E-2</v>
      </c>
      <c r="N371" s="21"/>
      <c r="O371" s="29">
        <f t="shared" si="225"/>
        <v>-0.15061654874372077</v>
      </c>
      <c r="P371" s="29">
        <f t="shared" si="224"/>
        <v>-1.5699999999999999E-2</v>
      </c>
      <c r="Q371" s="29">
        <f t="shared" si="215"/>
        <v>0.75645193901998165</v>
      </c>
      <c r="R371" s="29">
        <f t="shared" si="226"/>
        <v>1.95E-2</v>
      </c>
      <c r="S371" s="44"/>
      <c r="T371" s="60"/>
      <c r="U371" s="37"/>
      <c r="V371" s="16"/>
      <c r="BK371" s="29"/>
      <c r="BL371" s="29"/>
      <c r="BM371" s="29"/>
    </row>
    <row r="372" spans="1:65" ht="12.75">
      <c r="A372" s="5">
        <v>28649</v>
      </c>
      <c r="B372" s="8">
        <f t="shared" si="217"/>
        <v>-28.699000000000002</v>
      </c>
      <c r="C372" s="8">
        <f t="shared" si="219"/>
        <v>0.10199999999999676</v>
      </c>
      <c r="D372" s="2">
        <v>-39.97</v>
      </c>
      <c r="G372" s="20">
        <f t="shared" si="220"/>
        <v>-1.4159483668977924</v>
      </c>
      <c r="H372" s="34">
        <f t="shared" si="221"/>
        <v>-1.4064006820004966</v>
      </c>
      <c r="I372" s="32">
        <f t="shared" si="214"/>
        <v>-34.775000000000006</v>
      </c>
      <c r="J372" s="32">
        <f t="shared" si="227"/>
        <v>-34.775000000000006</v>
      </c>
      <c r="K372" s="32">
        <f t="shared" si="228"/>
        <v>-34.860370370370369</v>
      </c>
      <c r="L372" s="32">
        <f t="shared" si="229"/>
        <v>0</v>
      </c>
      <c r="M372" s="63">
        <f t="shared" si="230"/>
        <v>-8.5370370370362991E-2</v>
      </c>
      <c r="N372" s="21"/>
      <c r="O372" s="29">
        <f t="shared" si="225"/>
        <v>0.9314542849526436</v>
      </c>
      <c r="P372" s="29">
        <f t="shared" si="224"/>
        <v>-1.5699999999999999E-2</v>
      </c>
      <c r="Q372" s="29">
        <f t="shared" si="215"/>
        <v>0.15906102945050493</v>
      </c>
      <c r="R372" s="29">
        <f t="shared" si="226"/>
        <v>1.95E-2</v>
      </c>
      <c r="S372" s="44"/>
      <c r="T372" s="60"/>
      <c r="U372" s="37"/>
      <c r="V372" s="16"/>
      <c r="BK372" s="29"/>
      <c r="BL372" s="29"/>
      <c r="BM372" s="29"/>
    </row>
    <row r="373" spans="1:65" ht="12.75">
      <c r="A373" s="5">
        <v>28540</v>
      </c>
      <c r="B373" s="8">
        <f t="shared" si="217"/>
        <v>-28.59</v>
      </c>
      <c r="C373" s="8">
        <f t="shared" si="219"/>
        <v>0.10900000000000176</v>
      </c>
      <c r="D373" s="2">
        <v>-41.48</v>
      </c>
      <c r="G373" s="20">
        <f t="shared" si="220"/>
        <v>-1.3968529971031991</v>
      </c>
      <c r="H373" s="34">
        <f t="shared" si="221"/>
        <v>-1.3873053122059034</v>
      </c>
      <c r="I373" s="32">
        <f t="shared" si="214"/>
        <v>-34.770000000000003</v>
      </c>
      <c r="J373" s="32">
        <f t="shared" si="227"/>
        <v>-34.811666666666675</v>
      </c>
      <c r="K373" s="32">
        <f t="shared" si="228"/>
        <v>-34.914259259259261</v>
      </c>
      <c r="L373" s="32">
        <f t="shared" si="229"/>
        <v>-4.1666666666671404E-2</v>
      </c>
      <c r="M373" s="63">
        <f t="shared" si="230"/>
        <v>-0.14425925925925753</v>
      </c>
      <c r="N373" s="21"/>
      <c r="O373" s="29">
        <f t="shared" si="225"/>
        <v>-0.7808377362089417</v>
      </c>
      <c r="P373" s="29">
        <f t="shared" si="224"/>
        <v>-1.5699999999999999E-2</v>
      </c>
      <c r="Q373" s="29">
        <f t="shared" si="215"/>
        <v>-0.5127563035652839</v>
      </c>
      <c r="R373" s="29">
        <f t="shared" si="226"/>
        <v>1.95E-2</v>
      </c>
      <c r="S373" s="44"/>
      <c r="T373" s="60"/>
      <c r="U373" s="37"/>
      <c r="V373" s="16"/>
      <c r="BK373" s="29"/>
      <c r="BL373" s="29"/>
      <c r="BM373" s="29"/>
    </row>
    <row r="374" spans="1:65" ht="12.75">
      <c r="A374" s="5">
        <v>28417</v>
      </c>
      <c r="B374" s="8">
        <f t="shared" si="217"/>
        <v>-28.466999999999999</v>
      </c>
      <c r="C374" s="8">
        <f t="shared" si="219"/>
        <v>0.12300000000000111</v>
      </c>
      <c r="D374" s="2">
        <v>-40.409999999999997</v>
      </c>
      <c r="G374" s="20">
        <f t="shared" si="220"/>
        <v>-1.3777576273086058</v>
      </c>
      <c r="H374" s="34">
        <f t="shared" si="221"/>
        <v>-1.3682099424113101</v>
      </c>
      <c r="I374" s="32">
        <f t="shared" si="214"/>
        <v>-34.89</v>
      </c>
      <c r="J374" s="32">
        <f t="shared" si="227"/>
        <v>-34.867777777777775</v>
      </c>
      <c r="K374" s="32">
        <f t="shared" si="228"/>
        <v>-34.93981481481481</v>
      </c>
      <c r="L374" s="32">
        <f t="shared" si="229"/>
        <v>2.2222222222225696E-2</v>
      </c>
      <c r="M374" s="63">
        <f t="shared" si="230"/>
        <v>-4.9814814814808983E-2</v>
      </c>
      <c r="N374" s="21"/>
      <c r="O374" s="29">
        <f t="shared" si="225"/>
        <v>-0.15061654874368591</v>
      </c>
      <c r="P374" s="29">
        <f t="shared" si="224"/>
        <v>-1.5699999999999999E-2</v>
      </c>
      <c r="Q374" s="29">
        <f t="shared" si="215"/>
        <v>-0.94464926349134204</v>
      </c>
      <c r="R374" s="29">
        <f t="shared" si="226"/>
        <v>1.95E-2</v>
      </c>
      <c r="S374" s="44"/>
      <c r="T374" s="60"/>
      <c r="U374" s="37"/>
      <c r="V374" s="16"/>
      <c r="BK374" s="29"/>
      <c r="BL374" s="29"/>
      <c r="BM374" s="29"/>
    </row>
    <row r="375" spans="1:65" ht="12.75">
      <c r="A375" s="5">
        <v>28287</v>
      </c>
      <c r="B375" s="8">
        <f t="shared" si="217"/>
        <v>-28.337</v>
      </c>
      <c r="C375" s="8">
        <f t="shared" si="219"/>
        <v>0.12999999999999901</v>
      </c>
      <c r="D375" s="2">
        <v>-41.64</v>
      </c>
      <c r="G375" s="20">
        <f t="shared" si="220"/>
        <v>-1.3586622575140126</v>
      </c>
      <c r="H375" s="34">
        <f t="shared" si="221"/>
        <v>-1.3491145726167169</v>
      </c>
      <c r="I375" s="32">
        <f t="shared" si="214"/>
        <v>-34.943333333333328</v>
      </c>
      <c r="J375" s="32">
        <f t="shared" si="227"/>
        <v>-34.999444444444443</v>
      </c>
      <c r="K375" s="32">
        <f t="shared" si="228"/>
        <v>-35.015370370370377</v>
      </c>
      <c r="L375" s="32">
        <f t="shared" si="229"/>
        <v>-5.6111111111114553E-2</v>
      </c>
      <c r="M375" s="63">
        <f t="shared" si="230"/>
        <v>-7.203703703704889E-2</v>
      </c>
      <c r="N375" s="21"/>
      <c r="O375" s="29">
        <f t="shared" si="225"/>
        <v>0.93145428495264104</v>
      </c>
      <c r="P375" s="29">
        <f t="shared" si="224"/>
        <v>-1.5699999999999999E-2</v>
      </c>
      <c r="Q375" s="29">
        <f t="shared" si="215"/>
        <v>-0.93453033442266664</v>
      </c>
      <c r="R375" s="29">
        <f t="shared" si="226"/>
        <v>1.95E-2</v>
      </c>
      <c r="S375" s="44"/>
      <c r="T375" s="60"/>
      <c r="U375" s="37"/>
      <c r="V375" s="16"/>
      <c r="BK375" s="29"/>
      <c r="BL375" s="29"/>
      <c r="BM375" s="29"/>
    </row>
    <row r="376" spans="1:65" ht="12.75">
      <c r="A376" s="5">
        <v>28143</v>
      </c>
      <c r="B376" s="8">
        <f t="shared" si="217"/>
        <v>-28.193000000000001</v>
      </c>
      <c r="C376" s="8">
        <f t="shared" si="219"/>
        <v>0.14399999999999835</v>
      </c>
      <c r="D376" s="2">
        <v>-41.31</v>
      </c>
      <c r="G376" s="20">
        <f t="shared" si="220"/>
        <v>-1.3395668877194193</v>
      </c>
      <c r="H376" s="34">
        <f t="shared" si="221"/>
        <v>-1.3300192028221236</v>
      </c>
      <c r="I376" s="32">
        <f t="shared" si="214"/>
        <v>-35.164999999999999</v>
      </c>
      <c r="J376" s="32">
        <f t="shared" si="227"/>
        <v>-35.087777777777774</v>
      </c>
      <c r="K376" s="32">
        <f t="shared" si="228"/>
        <v>-35.013703703703705</v>
      </c>
      <c r="L376" s="32">
        <f t="shared" si="229"/>
        <v>7.7222222222225412E-2</v>
      </c>
      <c r="M376" s="63">
        <f t="shared" si="230"/>
        <v>0.15129629629629449</v>
      </c>
      <c r="N376" s="21"/>
      <c r="O376" s="29">
        <f t="shared" si="225"/>
        <v>-0.78083773620894603</v>
      </c>
      <c r="P376" s="29">
        <f t="shared" si="224"/>
        <v>-1.5699999999999999E-2</v>
      </c>
      <c r="Q376" s="29">
        <f t="shared" si="215"/>
        <v>-0.48713427572986068</v>
      </c>
      <c r="R376" s="29">
        <f t="shared" si="226"/>
        <v>1.95E-2</v>
      </c>
      <c r="S376" s="44"/>
      <c r="T376" s="60"/>
      <c r="U376" s="37"/>
      <c r="V376" s="16"/>
      <c r="BK376" s="29"/>
      <c r="BL376" s="29"/>
      <c r="BM376" s="29"/>
    </row>
    <row r="377" spans="1:65" ht="12.75">
      <c r="A377" s="5">
        <v>27987</v>
      </c>
      <c r="B377" s="8">
        <f t="shared" si="217"/>
        <v>-28.036999999999999</v>
      </c>
      <c r="C377" s="8">
        <f t="shared" si="219"/>
        <v>0.15600000000000236</v>
      </c>
      <c r="D377" s="2">
        <v>-41.07</v>
      </c>
      <c r="G377" s="20">
        <f t="shared" si="220"/>
        <v>-1.3204715179248261</v>
      </c>
      <c r="H377" s="34">
        <f t="shared" si="221"/>
        <v>-1.3109238330275303</v>
      </c>
      <c r="I377" s="32">
        <f t="shared" si="214"/>
        <v>-35.155000000000001</v>
      </c>
      <c r="J377" s="32">
        <f t="shared" si="227"/>
        <v>-35.168333333333329</v>
      </c>
      <c r="K377" s="32">
        <f t="shared" si="228"/>
        <v>-35.035740740740742</v>
      </c>
      <c r="L377" s="32">
        <f t="shared" si="229"/>
        <v>-1.3333333333328312E-2</v>
      </c>
      <c r="M377" s="63">
        <f t="shared" si="230"/>
        <v>0.11925925925925895</v>
      </c>
      <c r="N377" s="21"/>
      <c r="O377" s="29">
        <f t="shared" si="225"/>
        <v>-0.15061654874370722</v>
      </c>
      <c r="P377" s="29">
        <f t="shared" si="224"/>
        <v>-1.5699999999999999E-2</v>
      </c>
      <c r="Q377" s="29">
        <f t="shared" si="215"/>
        <v>0.18819732447136095</v>
      </c>
      <c r="R377" s="29">
        <f t="shared" si="226"/>
        <v>1.95E-2</v>
      </c>
      <c r="S377" s="44"/>
      <c r="T377" s="60"/>
      <c r="U377" s="37"/>
      <c r="V377" s="16"/>
      <c r="BK377" s="29"/>
      <c r="BL377" s="29"/>
      <c r="BM377" s="29"/>
    </row>
    <row r="378" spans="1:65" ht="12.75">
      <c r="A378" s="5">
        <v>27844</v>
      </c>
      <c r="B378" s="8">
        <f t="shared" si="217"/>
        <v>-27.893999999999998</v>
      </c>
      <c r="C378" s="8">
        <f t="shared" si="219"/>
        <v>0.14300000000000068</v>
      </c>
      <c r="D378" s="2">
        <v>-39.57</v>
      </c>
      <c r="G378" s="20">
        <f t="shared" si="220"/>
        <v>-1.3013761481302328</v>
      </c>
      <c r="H378" s="34">
        <f t="shared" si="221"/>
        <v>-1.2918284632329371</v>
      </c>
      <c r="I378" s="32">
        <f t="shared" si="214"/>
        <v>-35.185000000000002</v>
      </c>
      <c r="J378" s="32">
        <f t="shared" si="227"/>
        <v>-35.271666666666668</v>
      </c>
      <c r="K378" s="32">
        <f t="shared" si="228"/>
        <v>-35.059074074074076</v>
      </c>
      <c r="L378" s="32">
        <f t="shared" si="229"/>
        <v>-8.6666666666666003E-2</v>
      </c>
      <c r="M378" s="63">
        <f t="shared" si="230"/>
        <v>0.12592592592592666</v>
      </c>
      <c r="N378" s="21"/>
      <c r="O378" s="29">
        <f t="shared" si="225"/>
        <v>0.93145428495262816</v>
      </c>
      <c r="P378" s="29">
        <f t="shared" si="224"/>
        <v>-1.5699999999999999E-2</v>
      </c>
      <c r="Q378" s="29">
        <f t="shared" si="215"/>
        <v>0.77546930497216215</v>
      </c>
      <c r="R378" s="29">
        <f t="shared" si="226"/>
        <v>1.95E-2</v>
      </c>
      <c r="S378" s="44"/>
      <c r="T378" s="60"/>
      <c r="U378" s="37"/>
      <c r="V378" s="16"/>
      <c r="BK378" s="29"/>
      <c r="BL378" s="29"/>
      <c r="BM378" s="29"/>
    </row>
    <row r="379" spans="1:65" ht="12.75">
      <c r="A379" s="5">
        <v>27736</v>
      </c>
      <c r="B379" s="8">
        <f t="shared" si="217"/>
        <v>-27.786000000000001</v>
      </c>
      <c r="C379" s="8">
        <f t="shared" si="219"/>
        <v>0.10799999999999699</v>
      </c>
      <c r="D379" s="2">
        <v>-36.99</v>
      </c>
      <c r="G379" s="20">
        <f t="shared" si="220"/>
        <v>-1.2822807783356396</v>
      </c>
      <c r="H379" s="34">
        <f t="shared" si="221"/>
        <v>-1.2727330934383438</v>
      </c>
      <c r="I379" s="32">
        <f t="shared" si="214"/>
        <v>-35.475000000000001</v>
      </c>
      <c r="J379" s="32">
        <f t="shared" si="227"/>
        <v>-35.141666666666666</v>
      </c>
      <c r="K379" s="32">
        <f t="shared" si="228"/>
        <v>-35.078518518518514</v>
      </c>
      <c r="L379" s="32">
        <f t="shared" si="229"/>
        <v>0.3333333333333357</v>
      </c>
      <c r="M379" s="63">
        <f t="shared" si="230"/>
        <v>0.39648148148148721</v>
      </c>
      <c r="N379" s="21"/>
      <c r="O379" s="29">
        <f t="shared" si="225"/>
        <v>-0.78083773620896801</v>
      </c>
      <c r="P379" s="29">
        <f t="shared" si="224"/>
        <v>-1.5699999999999999E-2</v>
      </c>
      <c r="Q379" s="29">
        <f t="shared" si="215"/>
        <v>0.99989057929515479</v>
      </c>
      <c r="R379" s="29">
        <f t="shared" si="226"/>
        <v>1.95E-2</v>
      </c>
      <c r="S379" s="44"/>
      <c r="T379" s="60"/>
      <c r="U379" s="37"/>
      <c r="V379" s="16"/>
      <c r="BK379" s="29"/>
      <c r="BL379" s="29"/>
      <c r="BM379" s="29"/>
    </row>
    <row r="380" spans="1:65" ht="12.75">
      <c r="A380" s="5">
        <v>27633</v>
      </c>
      <c r="B380" s="8">
        <f t="shared" si="217"/>
        <v>-27.683</v>
      </c>
      <c r="C380" s="8">
        <f t="shared" si="219"/>
        <v>0.10300000000000153</v>
      </c>
      <c r="D380" s="2">
        <v>-37.909999999999997</v>
      </c>
      <c r="G380" s="20">
        <f t="shared" si="220"/>
        <v>-1.2631854085410463</v>
      </c>
      <c r="H380" s="34">
        <f t="shared" si="221"/>
        <v>-1.2536377236437506</v>
      </c>
      <c r="I380" s="32">
        <f t="shared" si="214"/>
        <v>-34.765000000000001</v>
      </c>
      <c r="J380" s="32">
        <f t="shared" si="227"/>
        <v>-35.071111111111115</v>
      </c>
      <c r="K380" s="32">
        <f t="shared" si="228"/>
        <v>-35.139814814814812</v>
      </c>
      <c r="L380" s="32">
        <f t="shared" si="229"/>
        <v>-0.30611111111111455</v>
      </c>
      <c r="M380" s="63">
        <f t="shared" si="230"/>
        <v>-0.37481481481481183</v>
      </c>
      <c r="N380" s="21"/>
      <c r="O380" s="29">
        <f t="shared" si="225"/>
        <v>-0.15061654874367233</v>
      </c>
      <c r="P380" s="29">
        <f t="shared" si="224"/>
        <v>-1.5699999999999999E-2</v>
      </c>
      <c r="Q380" s="29">
        <f t="shared" si="215"/>
        <v>0.7564519390199772</v>
      </c>
      <c r="R380" s="29">
        <f t="shared" si="226"/>
        <v>1.95E-2</v>
      </c>
      <c r="S380" s="44"/>
      <c r="T380" s="60"/>
      <c r="U380" s="37"/>
      <c r="V380" s="16"/>
      <c r="BK380" s="29"/>
      <c r="BL380" s="29"/>
      <c r="BM380" s="29"/>
    </row>
    <row r="381" spans="1:65" ht="12.75">
      <c r="A381" s="5">
        <v>27521</v>
      </c>
      <c r="B381" s="8">
        <f t="shared" si="217"/>
        <v>-27.571000000000002</v>
      </c>
      <c r="C381" s="8">
        <f t="shared" si="219"/>
        <v>0.11199999999999832</v>
      </c>
      <c r="D381" s="2">
        <v>-38.770000000000003</v>
      </c>
      <c r="G381" s="20">
        <f t="shared" si="220"/>
        <v>-1.2440900387464531</v>
      </c>
      <c r="H381" s="34">
        <f t="shared" si="221"/>
        <v>-1.2345423538491573</v>
      </c>
      <c r="I381" s="32">
        <f t="shared" si="214"/>
        <v>-34.973333333333336</v>
      </c>
      <c r="J381" s="32">
        <f t="shared" si="227"/>
        <v>-34.906111111111116</v>
      </c>
      <c r="K381" s="32">
        <f t="shared" si="228"/>
        <v>-35.112037037037034</v>
      </c>
      <c r="L381" s="32">
        <f t="shared" si="229"/>
        <v>6.7222222222220296E-2</v>
      </c>
      <c r="M381" s="63">
        <f t="shared" si="230"/>
        <v>-0.13870370370369756</v>
      </c>
      <c r="N381" s="21"/>
      <c r="O381" s="29">
        <f t="shared" si="225"/>
        <v>0.93145428495262572</v>
      </c>
      <c r="P381" s="29">
        <f t="shared" si="224"/>
        <v>-1.5699999999999999E-2</v>
      </c>
      <c r="Q381" s="29">
        <f t="shared" si="215"/>
        <v>0.15906102945050518</v>
      </c>
      <c r="R381" s="29">
        <f t="shared" si="226"/>
        <v>1.95E-2</v>
      </c>
      <c r="S381" s="44"/>
      <c r="T381" s="60"/>
      <c r="U381" s="37"/>
      <c r="V381" s="16"/>
      <c r="BK381" s="29"/>
      <c r="BL381" s="29"/>
      <c r="BM381" s="29"/>
    </row>
    <row r="382" spans="1:65" ht="12.75">
      <c r="A382" s="5">
        <v>27381</v>
      </c>
      <c r="B382" s="8">
        <f t="shared" si="217"/>
        <v>-27.431000000000001</v>
      </c>
      <c r="C382" s="8">
        <f t="shared" si="219"/>
        <v>0.14000000000000057</v>
      </c>
      <c r="D382" s="2">
        <v>-40.909999999999997</v>
      </c>
      <c r="G382" s="20">
        <f t="shared" si="220"/>
        <v>-1.2249946689518598</v>
      </c>
      <c r="H382" s="34">
        <f t="shared" si="221"/>
        <v>-1.2154469840545641</v>
      </c>
      <c r="I382" s="32">
        <f t="shared" si="214"/>
        <v>-34.980000000000004</v>
      </c>
      <c r="J382" s="32">
        <f t="shared" si="227"/>
        <v>-35.006111111111117</v>
      </c>
      <c r="K382" s="32">
        <f t="shared" si="228"/>
        <v>-35.145555555555553</v>
      </c>
      <c r="L382" s="32">
        <f t="shared" si="229"/>
        <v>-2.6111111111113416E-2</v>
      </c>
      <c r="M382" s="63">
        <f t="shared" si="230"/>
        <v>-0.16555555555554946</v>
      </c>
      <c r="N382" s="21"/>
      <c r="O382" s="29">
        <f t="shared" si="225"/>
        <v>-0.78083773620897234</v>
      </c>
      <c r="P382" s="29">
        <f t="shared" si="224"/>
        <v>-1.5699999999999999E-2</v>
      </c>
      <c r="Q382" s="29">
        <f t="shared" si="215"/>
        <v>-0.51275630356529589</v>
      </c>
      <c r="R382" s="29">
        <f t="shared" si="226"/>
        <v>1.95E-2</v>
      </c>
      <c r="S382" s="44"/>
      <c r="T382" s="60"/>
      <c r="U382" s="37"/>
      <c r="V382" s="16"/>
      <c r="BK382" s="29"/>
      <c r="BL382" s="29"/>
      <c r="BM382" s="29"/>
    </row>
    <row r="383" spans="1:65" ht="12.75">
      <c r="A383" s="5">
        <v>27239</v>
      </c>
      <c r="B383" s="8">
        <f t="shared" si="217"/>
        <v>-27.289000000000001</v>
      </c>
      <c r="C383" s="8">
        <f t="shared" si="219"/>
        <v>0.14199999999999946</v>
      </c>
      <c r="D383" s="2">
        <v>-40.520000000000003</v>
      </c>
      <c r="G383" s="20">
        <f t="shared" si="220"/>
        <v>-1.2058992991572666</v>
      </c>
      <c r="H383" s="34">
        <f t="shared" si="221"/>
        <v>-1.1963516142599708</v>
      </c>
      <c r="I383" s="32">
        <f t="shared" si="214"/>
        <v>-35.064999999999998</v>
      </c>
      <c r="J383" s="32">
        <f t="shared" si="227"/>
        <v>-35.18</v>
      </c>
      <c r="K383" s="32">
        <f t="shared" si="228"/>
        <v>-35.145555555555553</v>
      </c>
      <c r="L383" s="32">
        <f t="shared" si="229"/>
        <v>-0.11500000000000199</v>
      </c>
      <c r="M383" s="63">
        <f t="shared" si="230"/>
        <v>-8.0555555555555713E-2</v>
      </c>
      <c r="N383" s="21"/>
      <c r="O383" s="29">
        <f t="shared" si="225"/>
        <v>-0.15061654874363745</v>
      </c>
      <c r="P383" s="29">
        <f t="shared" si="224"/>
        <v>-1.5699999999999999E-2</v>
      </c>
      <c r="Q383" s="29">
        <f t="shared" si="215"/>
        <v>-0.94464926349134426</v>
      </c>
      <c r="R383" s="29">
        <f t="shared" si="226"/>
        <v>1.95E-2</v>
      </c>
      <c r="S383" s="44"/>
      <c r="T383" s="60"/>
      <c r="U383" s="37"/>
      <c r="V383" s="16"/>
      <c r="BK383" s="29"/>
      <c r="BL383" s="29"/>
      <c r="BM383" s="29"/>
    </row>
    <row r="384" spans="1:65" ht="12.75">
      <c r="A384" s="5">
        <v>27107</v>
      </c>
      <c r="B384" s="8">
        <f t="shared" si="217"/>
        <v>-27.157</v>
      </c>
      <c r="C384" s="8">
        <f t="shared" si="219"/>
        <v>0.13200000000000145</v>
      </c>
      <c r="D384" s="2">
        <v>-40.57</v>
      </c>
      <c r="G384" s="20">
        <f t="shared" si="220"/>
        <v>-1.1868039293626733</v>
      </c>
      <c r="H384" s="34">
        <f t="shared" si="221"/>
        <v>-1.1772562444653776</v>
      </c>
      <c r="I384" s="32">
        <f t="shared" si="214"/>
        <v>-35.495000000000005</v>
      </c>
      <c r="J384" s="32">
        <f t="shared" si="227"/>
        <v>-35.158333333333339</v>
      </c>
      <c r="K384" s="32">
        <f t="shared" si="228"/>
        <v>-35.1</v>
      </c>
      <c r="L384" s="32">
        <f t="shared" si="229"/>
        <v>0.336666666666666</v>
      </c>
      <c r="M384" s="63">
        <f t="shared" si="230"/>
        <v>0.39500000000000313</v>
      </c>
      <c r="N384" s="21"/>
      <c r="O384" s="29">
        <f t="shared" si="225"/>
        <v>0.93145428495262317</v>
      </c>
      <c r="P384" s="29">
        <f t="shared" si="224"/>
        <v>-1.5699999999999999E-2</v>
      </c>
      <c r="Q384" s="29">
        <f t="shared" si="215"/>
        <v>-0.93453033442266165</v>
      </c>
      <c r="R384" s="29">
        <f t="shared" si="226"/>
        <v>1.95E-2</v>
      </c>
      <c r="S384" s="44"/>
      <c r="T384" s="60"/>
      <c r="U384" s="37"/>
      <c r="V384" s="16"/>
      <c r="BK384" s="29"/>
      <c r="BL384" s="29"/>
      <c r="BM384" s="29"/>
    </row>
    <row r="385" spans="1:65" ht="12.75">
      <c r="A385" s="5">
        <v>26980</v>
      </c>
      <c r="B385" s="8">
        <f t="shared" si="217"/>
        <v>-27.03</v>
      </c>
      <c r="C385" s="8">
        <f t="shared" si="219"/>
        <v>0.12699999999999889</v>
      </c>
      <c r="D385" s="2">
        <v>-41.01</v>
      </c>
      <c r="G385" s="20">
        <f t="shared" si="220"/>
        <v>-1.1677085595680801</v>
      </c>
      <c r="H385" s="34">
        <f t="shared" si="221"/>
        <v>-1.1581608746707843</v>
      </c>
      <c r="I385" s="32">
        <f t="shared" si="214"/>
        <v>-34.915000000000006</v>
      </c>
      <c r="J385" s="32">
        <f t="shared" si="227"/>
        <v>-35.288888888888891</v>
      </c>
      <c r="K385" s="32">
        <f t="shared" si="228"/>
        <v>-35.121666666666663</v>
      </c>
      <c r="L385" s="32">
        <f t="shared" si="229"/>
        <v>-0.37388888888888516</v>
      </c>
      <c r="M385" s="63">
        <f t="shared" si="230"/>
        <v>-0.20666666666665634</v>
      </c>
      <c r="N385" s="21"/>
      <c r="O385" s="29">
        <f t="shared" si="225"/>
        <v>-0.78083773620896779</v>
      </c>
      <c r="P385" s="29">
        <f t="shared" si="224"/>
        <v>-1.5699999999999999E-2</v>
      </c>
      <c r="Q385" s="29">
        <f t="shared" si="215"/>
        <v>-0.48713427572985468</v>
      </c>
      <c r="R385" s="29">
        <f t="shared" si="226"/>
        <v>1.95E-2</v>
      </c>
      <c r="S385" s="44"/>
      <c r="T385" s="60"/>
      <c r="U385" s="37"/>
      <c r="V385" s="16"/>
      <c r="BK385" s="29"/>
      <c r="BL385" s="29"/>
      <c r="BM385" s="29"/>
    </row>
    <row r="386" spans="1:65" ht="12.75">
      <c r="A386" s="5">
        <v>26854</v>
      </c>
      <c r="B386" s="8">
        <f t="shared" si="217"/>
        <v>-26.904</v>
      </c>
      <c r="C386" s="8">
        <f t="shared" si="219"/>
        <v>0.12600000000000122</v>
      </c>
      <c r="D386" s="2">
        <v>-39.81</v>
      </c>
      <c r="G386" s="20">
        <f t="shared" si="220"/>
        <v>-1.1486131897734868</v>
      </c>
      <c r="H386" s="34">
        <f t="shared" si="221"/>
        <v>-1.1390655048761911</v>
      </c>
      <c r="I386" s="32">
        <f t="shared" ref="I386:I428" si="231">AVERAGEIFS(Oxy,KyrBP,"&gt;"&amp;G386,KyrBP,"&lt;="&amp;G387)</f>
        <v>-35.456666666666663</v>
      </c>
      <c r="J386" s="32">
        <f t="shared" si="227"/>
        <v>-35.18555555555556</v>
      </c>
      <c r="K386" s="32">
        <f t="shared" si="228"/>
        <v>-35.052962962962965</v>
      </c>
      <c r="L386" s="32">
        <f t="shared" si="229"/>
        <v>0.27111111111110375</v>
      </c>
      <c r="M386" s="63">
        <f t="shared" si="230"/>
        <v>0.40370370370369812</v>
      </c>
      <c r="N386" s="21"/>
      <c r="O386" s="29">
        <f t="shared" si="225"/>
        <v>-0.15061654874364472</v>
      </c>
      <c r="P386" s="29">
        <f t="shared" si="224"/>
        <v>-1.5699999999999999E-2</v>
      </c>
      <c r="Q386" s="29">
        <f t="shared" ref="Q386:Q449" si="232" xml:space="preserve"> SIN((2*PI()*(H386+R386)/0.171858328151339) + 3.421821408)</f>
        <v>0.18819732447137466</v>
      </c>
      <c r="R386" s="29">
        <f t="shared" si="226"/>
        <v>1.95E-2</v>
      </c>
      <c r="S386" s="44"/>
      <c r="T386" s="60"/>
      <c r="U386" s="37"/>
      <c r="V386" s="16"/>
      <c r="BK386" s="29"/>
      <c r="BL386" s="29"/>
      <c r="BM386" s="29"/>
    </row>
    <row r="387" spans="1:65" ht="12.75">
      <c r="A387" s="5">
        <v>26730</v>
      </c>
      <c r="B387" s="8">
        <f t="shared" ref="B387:B450" si="233">(-A387-50)/1000</f>
        <v>-26.78</v>
      </c>
      <c r="C387" s="8">
        <f t="shared" si="219"/>
        <v>0.12399999999999878</v>
      </c>
      <c r="D387" s="2">
        <v>-40.85</v>
      </c>
      <c r="G387" s="20">
        <f t="shared" si="220"/>
        <v>-1.1295178199788936</v>
      </c>
      <c r="H387" s="34">
        <f t="shared" si="221"/>
        <v>-1.1199701350815978</v>
      </c>
      <c r="I387" s="32">
        <f t="shared" si="231"/>
        <v>-35.185000000000002</v>
      </c>
      <c r="J387" s="32">
        <f t="shared" si="227"/>
        <v>-35.235555555555557</v>
      </c>
      <c r="K387" s="32">
        <f t="shared" si="228"/>
        <v>-35.024814814814818</v>
      </c>
      <c r="L387" s="32">
        <f t="shared" si="229"/>
        <v>-5.0555555555554577E-2</v>
      </c>
      <c r="M387" s="63">
        <f t="shared" si="230"/>
        <v>0.16018518518518476</v>
      </c>
      <c r="N387" s="21"/>
      <c r="O387" s="29">
        <f t="shared" si="225"/>
        <v>0.93145428495262073</v>
      </c>
      <c r="P387" s="29">
        <f t="shared" si="224"/>
        <v>-1.5699999999999999E-2</v>
      </c>
      <c r="Q387" s="29">
        <f t="shared" si="232"/>
        <v>0.77546930497216648</v>
      </c>
      <c r="R387" s="29">
        <f t="shared" si="226"/>
        <v>1.95E-2</v>
      </c>
      <c r="S387" s="44"/>
      <c r="T387" s="60"/>
      <c r="U387" s="37"/>
      <c r="V387" s="16"/>
      <c r="BK387" s="29"/>
      <c r="BL387" s="29"/>
      <c r="BM387" s="29"/>
    </row>
    <row r="388" spans="1:65" ht="12.75">
      <c r="A388" s="5">
        <v>26609</v>
      </c>
      <c r="B388" s="8">
        <f t="shared" si="233"/>
        <v>-26.658999999999999</v>
      </c>
      <c r="C388" s="8">
        <f t="shared" ref="C388:C451" si="234">ABS(B387-B388)</f>
        <v>0.12100000000000222</v>
      </c>
      <c r="D388" s="2">
        <v>-41.01</v>
      </c>
      <c r="G388" s="20">
        <f t="shared" ref="G388:G443" si="235">G387+0.0190953697945932</f>
        <v>-1.1104224501843003</v>
      </c>
      <c r="H388" s="34">
        <f t="shared" ref="H388:H443" si="236">H387+0.0190953697945932</f>
        <v>-1.1008747652870046</v>
      </c>
      <c r="I388" s="32">
        <f t="shared" si="231"/>
        <v>-35.064999999999998</v>
      </c>
      <c r="J388" s="32">
        <f t="shared" si="227"/>
        <v>-35.07</v>
      </c>
      <c r="K388" s="32">
        <f t="shared" si="228"/>
        <v>-34.934259259259264</v>
      </c>
      <c r="L388" s="32">
        <f t="shared" si="229"/>
        <v>-5.000000000002558E-3</v>
      </c>
      <c r="M388" s="63">
        <f t="shared" si="230"/>
        <v>0.13074074074073394</v>
      </c>
      <c r="N388" s="21"/>
      <c r="O388" s="29">
        <f t="shared" si="225"/>
        <v>-0.78083773620897201</v>
      </c>
      <c r="P388" s="29">
        <f t="shared" si="224"/>
        <v>-1.5699999999999999E-2</v>
      </c>
      <c r="Q388" s="29">
        <f t="shared" si="232"/>
        <v>0.99989057929515468</v>
      </c>
      <c r="R388" s="29">
        <f t="shared" si="226"/>
        <v>1.95E-2</v>
      </c>
      <c r="S388" s="44"/>
      <c r="T388" s="60"/>
      <c r="U388" s="37"/>
      <c r="V388" s="16"/>
      <c r="BK388" s="29"/>
      <c r="BL388" s="29"/>
      <c r="BM388" s="29"/>
    </row>
    <row r="389" spans="1:65" ht="12.75">
      <c r="A389" s="5">
        <v>26475</v>
      </c>
      <c r="B389" s="8">
        <f t="shared" si="233"/>
        <v>-26.524999999999999</v>
      </c>
      <c r="C389" s="8">
        <f t="shared" si="234"/>
        <v>0.13400000000000034</v>
      </c>
      <c r="D389" s="2">
        <v>-40.56</v>
      </c>
      <c r="G389" s="20">
        <f t="shared" si="235"/>
        <v>-1.091327080389707</v>
      </c>
      <c r="H389" s="34">
        <f t="shared" si="236"/>
        <v>-1.0817793954924113</v>
      </c>
      <c r="I389" s="32">
        <f t="shared" si="231"/>
        <v>-34.96</v>
      </c>
      <c r="J389" s="32">
        <f t="shared" si="227"/>
        <v>-34.793333333333337</v>
      </c>
      <c r="K389" s="32">
        <f t="shared" si="228"/>
        <v>-34.825925925925922</v>
      </c>
      <c r="L389" s="32">
        <f t="shared" si="229"/>
        <v>0.1666666666666643</v>
      </c>
      <c r="M389" s="63">
        <f t="shared" si="230"/>
        <v>0.13407407407407845</v>
      </c>
      <c r="N389" s="21"/>
      <c r="O389" s="29">
        <f t="shared" si="225"/>
        <v>-0.1506165487436239</v>
      </c>
      <c r="P389" s="29">
        <f t="shared" si="224"/>
        <v>-1.5699999999999999E-2</v>
      </c>
      <c r="Q389" s="29">
        <f t="shared" si="232"/>
        <v>0.7564519390199681</v>
      </c>
      <c r="R389" s="29">
        <f t="shared" si="226"/>
        <v>1.95E-2</v>
      </c>
      <c r="S389" s="44"/>
      <c r="T389" s="60"/>
      <c r="U389" s="37"/>
      <c r="V389" s="16"/>
      <c r="BK389" s="29"/>
      <c r="BL389" s="29"/>
      <c r="BM389" s="29"/>
    </row>
    <row r="390" spans="1:65" ht="12.75">
      <c r="A390" s="5">
        <v>26336</v>
      </c>
      <c r="B390" s="8">
        <f t="shared" si="233"/>
        <v>-26.385999999999999</v>
      </c>
      <c r="C390" s="8">
        <f t="shared" si="234"/>
        <v>0.13899999999999935</v>
      </c>
      <c r="D390" s="2">
        <v>-40.869999999999997</v>
      </c>
      <c r="G390" s="20">
        <f t="shared" si="235"/>
        <v>-1.0722317105951138</v>
      </c>
      <c r="H390" s="34">
        <f t="shared" si="236"/>
        <v>-1.0626840256978181</v>
      </c>
      <c r="I390" s="32">
        <f t="shared" si="231"/>
        <v>-34.355000000000004</v>
      </c>
      <c r="J390" s="32">
        <f t="shared" si="227"/>
        <v>-34.68055555555555</v>
      </c>
      <c r="K390" s="32">
        <f t="shared" si="228"/>
        <v>-34.802037037037032</v>
      </c>
      <c r="L390" s="32">
        <f t="shared" si="229"/>
        <v>-0.32555555555554605</v>
      </c>
      <c r="M390" s="63">
        <f t="shared" si="230"/>
        <v>-0.44703703703702757</v>
      </c>
      <c r="N390" s="21"/>
      <c r="O390" s="29">
        <f t="shared" si="225"/>
        <v>0.93145428495261307</v>
      </c>
      <c r="P390" s="29">
        <f t="shared" si="224"/>
        <v>-1.5699999999999999E-2</v>
      </c>
      <c r="Q390" s="29">
        <f t="shared" si="232"/>
        <v>0.15906102945049139</v>
      </c>
      <c r="R390" s="29">
        <f t="shared" si="226"/>
        <v>1.95E-2</v>
      </c>
      <c r="S390" s="44"/>
      <c r="T390" s="60"/>
      <c r="U390" s="37"/>
      <c r="V390" s="16"/>
      <c r="BK390" s="29"/>
      <c r="BL390" s="29"/>
      <c r="BM390" s="29"/>
    </row>
    <row r="391" spans="1:65" ht="12.75">
      <c r="A391" s="5">
        <v>26204</v>
      </c>
      <c r="B391" s="8">
        <f t="shared" si="233"/>
        <v>-26.254000000000001</v>
      </c>
      <c r="C391" s="8">
        <f t="shared" si="234"/>
        <v>0.1319999999999979</v>
      </c>
      <c r="D391" s="2">
        <v>-40.53</v>
      </c>
      <c r="G391" s="20">
        <f t="shared" si="235"/>
        <v>-1.0531363408005205</v>
      </c>
      <c r="H391" s="34">
        <f t="shared" si="236"/>
        <v>-1.0435886559032248</v>
      </c>
      <c r="I391" s="32">
        <f t="shared" si="231"/>
        <v>-34.726666666666667</v>
      </c>
      <c r="J391" s="32">
        <f t="shared" si="227"/>
        <v>-34.443888888888893</v>
      </c>
      <c r="K391" s="32">
        <f t="shared" si="228"/>
        <v>-34.757407407407406</v>
      </c>
      <c r="L391" s="32">
        <f t="shared" si="229"/>
        <v>0.28277777777777402</v>
      </c>
      <c r="M391" s="63">
        <f t="shared" si="230"/>
        <v>-3.0740740740739625E-2</v>
      </c>
      <c r="N391" s="21"/>
      <c r="O391" s="29">
        <f t="shared" si="225"/>
        <v>-0.7808377362089941</v>
      </c>
      <c r="P391" s="29">
        <f t="shared" si="224"/>
        <v>-1.5699999999999999E-2</v>
      </c>
      <c r="Q391" s="29">
        <f t="shared" si="232"/>
        <v>-0.51275630356530177</v>
      </c>
      <c r="R391" s="29">
        <f t="shared" si="226"/>
        <v>1.95E-2</v>
      </c>
      <c r="S391" s="44"/>
      <c r="T391" s="60"/>
      <c r="U391" s="37"/>
      <c r="V391" s="16"/>
      <c r="BK391" s="29"/>
      <c r="BL391" s="29"/>
      <c r="BM391" s="29"/>
    </row>
    <row r="392" spans="1:65" ht="12.75">
      <c r="A392" s="5">
        <v>26072</v>
      </c>
      <c r="B392" s="8">
        <f t="shared" si="233"/>
        <v>-26.122</v>
      </c>
      <c r="C392" s="8">
        <f t="shared" si="234"/>
        <v>0.13200000000000145</v>
      </c>
      <c r="D392" s="2">
        <v>-40.36</v>
      </c>
      <c r="G392" s="20">
        <f t="shared" si="235"/>
        <v>-1.0340409710059273</v>
      </c>
      <c r="H392" s="34">
        <f t="shared" si="236"/>
        <v>-1.0244932861086316</v>
      </c>
      <c r="I392" s="32">
        <f t="shared" si="231"/>
        <v>-34.25</v>
      </c>
      <c r="J392" s="32">
        <f t="shared" si="227"/>
        <v>-34.498888888888885</v>
      </c>
      <c r="K392" s="32">
        <f t="shared" si="228"/>
        <v>-34.740925925925929</v>
      </c>
      <c r="L392" s="32">
        <f t="shared" si="229"/>
        <v>-0.24888888888888516</v>
      </c>
      <c r="M392" s="63">
        <f t="shared" si="230"/>
        <v>-0.49092592592592865</v>
      </c>
      <c r="N392" s="21"/>
      <c r="O392" s="29">
        <f t="shared" si="225"/>
        <v>-0.1506165487436171</v>
      </c>
      <c r="P392" s="29">
        <f t="shared" si="224"/>
        <v>-1.5699999999999999E-2</v>
      </c>
      <c r="Q392" s="29">
        <f t="shared" si="232"/>
        <v>-0.94464926349134881</v>
      </c>
      <c r="R392" s="29">
        <f t="shared" si="226"/>
        <v>1.95E-2</v>
      </c>
      <c r="S392" s="44"/>
      <c r="T392" s="60"/>
      <c r="U392" s="37"/>
      <c r="V392" s="16"/>
      <c r="BK392" s="29"/>
      <c r="BL392" s="29"/>
      <c r="BM392" s="29"/>
    </row>
    <row r="393" spans="1:65" ht="12.75">
      <c r="A393" s="5">
        <v>25935</v>
      </c>
      <c r="B393" s="8">
        <f t="shared" si="233"/>
        <v>-25.984999999999999</v>
      </c>
      <c r="C393" s="8">
        <f t="shared" si="234"/>
        <v>0.13700000000000045</v>
      </c>
      <c r="D393" s="2">
        <v>-41.57</v>
      </c>
      <c r="G393" s="20">
        <f t="shared" si="235"/>
        <v>-1.014945601211334</v>
      </c>
      <c r="H393" s="34">
        <f t="shared" si="236"/>
        <v>-1.0053979163140383</v>
      </c>
      <c r="I393" s="32">
        <f t="shared" si="231"/>
        <v>-34.519999999999996</v>
      </c>
      <c r="J393" s="32">
        <f t="shared" si="227"/>
        <v>-34.49</v>
      </c>
      <c r="K393" s="32">
        <f t="shared" si="228"/>
        <v>-34.724259259259263</v>
      </c>
      <c r="L393" s="32">
        <f t="shared" si="229"/>
        <v>2.9999999999994031E-2</v>
      </c>
      <c r="M393" s="63">
        <f t="shared" si="230"/>
        <v>-0.20425925925926691</v>
      </c>
      <c r="N393" s="21"/>
      <c r="O393" s="29">
        <f t="shared" si="225"/>
        <v>0.9314542849526054</v>
      </c>
      <c r="P393" s="29">
        <f t="shared" si="224"/>
        <v>-1.5699999999999999E-2</v>
      </c>
      <c r="Q393" s="29">
        <f t="shared" si="232"/>
        <v>-0.93453033442266176</v>
      </c>
      <c r="R393" s="29">
        <f t="shared" si="226"/>
        <v>1.95E-2</v>
      </c>
      <c r="S393" s="44"/>
      <c r="T393" s="60"/>
      <c r="U393" s="37"/>
      <c r="V393" s="16"/>
      <c r="BK393" s="29"/>
      <c r="BL393" s="29"/>
      <c r="BM393" s="29"/>
    </row>
    <row r="394" spans="1:65" ht="12.75">
      <c r="A394" s="5">
        <v>25793</v>
      </c>
      <c r="B394" s="8">
        <f t="shared" si="233"/>
        <v>-25.843</v>
      </c>
      <c r="C394" s="8">
        <f t="shared" si="234"/>
        <v>0.14199999999999946</v>
      </c>
      <c r="D394" s="2">
        <v>-40.61</v>
      </c>
      <c r="G394" s="20">
        <f t="shared" si="235"/>
        <v>-0.99585023141674078</v>
      </c>
      <c r="H394" s="34">
        <f t="shared" si="236"/>
        <v>-0.98630254651944504</v>
      </c>
      <c r="I394" s="32">
        <f t="shared" si="231"/>
        <v>-34.700000000000003</v>
      </c>
      <c r="J394" s="32">
        <f t="shared" si="227"/>
        <v>-34.758333333333333</v>
      </c>
      <c r="K394" s="32">
        <f t="shared" si="228"/>
        <v>-34.717037037037038</v>
      </c>
      <c r="L394" s="32">
        <f t="shared" si="229"/>
        <v>-5.8333333333330017E-2</v>
      </c>
      <c r="M394" s="63">
        <f t="shared" si="230"/>
        <v>-1.7037037037034963E-2</v>
      </c>
      <c r="N394" s="21"/>
      <c r="O394" s="29">
        <f t="shared" si="225"/>
        <v>-0.78083773620899832</v>
      </c>
      <c r="P394" s="29">
        <f t="shared" si="224"/>
        <v>-1.5699999999999999E-2</v>
      </c>
      <c r="Q394" s="29">
        <f t="shared" si="232"/>
        <v>-0.48713427572984869</v>
      </c>
      <c r="R394" s="29">
        <f t="shared" si="226"/>
        <v>1.95E-2</v>
      </c>
      <c r="S394" s="44"/>
      <c r="T394" s="60"/>
      <c r="U394" s="37"/>
      <c r="V394" s="16"/>
      <c r="BK394" s="29"/>
      <c r="BL394" s="29"/>
      <c r="BM394" s="29"/>
    </row>
    <row r="395" spans="1:65" ht="12.75">
      <c r="A395" s="5">
        <v>25662</v>
      </c>
      <c r="B395" s="8">
        <f t="shared" si="233"/>
        <v>-25.712</v>
      </c>
      <c r="C395" s="8">
        <f t="shared" si="234"/>
        <v>0.13100000000000023</v>
      </c>
      <c r="D395" s="2">
        <v>-41.77</v>
      </c>
      <c r="G395" s="20">
        <f t="shared" si="235"/>
        <v>-0.97675486162214753</v>
      </c>
      <c r="H395" s="34">
        <f t="shared" si="236"/>
        <v>-0.96720717672485179</v>
      </c>
      <c r="I395" s="32">
        <f t="shared" si="231"/>
        <v>-35.055</v>
      </c>
      <c r="J395" s="32">
        <f t="shared" si="227"/>
        <v>-34.93055555555555</v>
      </c>
      <c r="K395" s="32">
        <f t="shared" si="228"/>
        <v>-34.777037037037033</v>
      </c>
      <c r="L395" s="32">
        <f t="shared" si="229"/>
        <v>0.12444444444444969</v>
      </c>
      <c r="M395" s="63">
        <f t="shared" si="230"/>
        <v>0.27796296296296674</v>
      </c>
      <c r="N395" s="21"/>
      <c r="O395" s="29">
        <f t="shared" si="225"/>
        <v>-0.15061654874359628</v>
      </c>
      <c r="P395" s="29">
        <f t="shared" si="224"/>
        <v>-1.5699999999999999E-2</v>
      </c>
      <c r="Q395" s="29">
        <f t="shared" si="232"/>
        <v>0.18819732447138141</v>
      </c>
      <c r="R395" s="29">
        <f t="shared" si="226"/>
        <v>1.95E-2</v>
      </c>
      <c r="S395" s="44"/>
      <c r="T395" s="60"/>
      <c r="U395" s="37"/>
      <c r="V395" s="16"/>
      <c r="BK395" s="29"/>
      <c r="BL395" s="29"/>
      <c r="BM395" s="29"/>
    </row>
    <row r="396" spans="1:65" ht="12.75">
      <c r="A396" s="5">
        <v>25525</v>
      </c>
      <c r="B396" s="8">
        <f t="shared" si="233"/>
        <v>-25.574999999999999</v>
      </c>
      <c r="C396" s="8">
        <f t="shared" si="234"/>
        <v>0.13700000000000045</v>
      </c>
      <c r="D396" s="2">
        <v>-42.18</v>
      </c>
      <c r="G396" s="20">
        <f t="shared" si="235"/>
        <v>-0.95765949182755428</v>
      </c>
      <c r="H396" s="34">
        <f t="shared" si="236"/>
        <v>-0.94811180693025854</v>
      </c>
      <c r="I396" s="32">
        <f t="shared" si="231"/>
        <v>-35.036666666666669</v>
      </c>
      <c r="J396" s="32">
        <f t="shared" si="227"/>
        <v>-35.002222222222223</v>
      </c>
      <c r="K396" s="32">
        <f t="shared" si="228"/>
        <v>-34.738518518518518</v>
      </c>
      <c r="L396" s="32">
        <f t="shared" si="229"/>
        <v>3.4444444444446276E-2</v>
      </c>
      <c r="M396" s="63">
        <f t="shared" si="230"/>
        <v>0.29814814814815094</v>
      </c>
      <c r="N396" s="21"/>
      <c r="O396" s="29">
        <f t="shared" si="225"/>
        <v>0.93145428495259774</v>
      </c>
      <c r="P396" s="29">
        <f t="shared" si="224"/>
        <v>-1.5699999999999999E-2</v>
      </c>
      <c r="Q396" s="29">
        <f t="shared" si="232"/>
        <v>0.77546930497217081</v>
      </c>
      <c r="R396" s="29">
        <f t="shared" si="226"/>
        <v>1.95E-2</v>
      </c>
      <c r="S396" s="44"/>
      <c r="T396" s="60"/>
      <c r="U396" s="37"/>
      <c r="V396" s="16"/>
      <c r="BK396" s="29"/>
      <c r="BL396" s="29"/>
      <c r="BM396" s="29"/>
    </row>
    <row r="397" spans="1:65" ht="12.75">
      <c r="A397" s="5">
        <v>25388</v>
      </c>
      <c r="B397" s="8">
        <f t="shared" si="233"/>
        <v>-25.437999999999999</v>
      </c>
      <c r="C397" s="8">
        <f t="shared" si="234"/>
        <v>0.13700000000000045</v>
      </c>
      <c r="D397" s="2">
        <v>-41.01</v>
      </c>
      <c r="G397" s="20">
        <f t="shared" si="235"/>
        <v>-0.93856412203296102</v>
      </c>
      <c r="H397" s="34">
        <f t="shared" si="236"/>
        <v>-0.92901643713566529</v>
      </c>
      <c r="I397" s="32">
        <f t="shared" si="231"/>
        <v>-34.914999999999999</v>
      </c>
      <c r="J397" s="32">
        <f t="shared" si="227"/>
        <v>-34.948888888888888</v>
      </c>
      <c r="K397" s="32">
        <f t="shared" si="228"/>
        <v>-34.809999999999995</v>
      </c>
      <c r="L397" s="32">
        <f t="shared" si="229"/>
        <v>-3.3888888888888857E-2</v>
      </c>
      <c r="M397" s="63">
        <f t="shared" si="230"/>
        <v>0.10500000000000398</v>
      </c>
      <c r="N397" s="21"/>
      <c r="O397" s="29">
        <f t="shared" si="225"/>
        <v>-0.78083773620901153</v>
      </c>
      <c r="P397" s="29">
        <f t="shared" si="224"/>
        <v>-1.5699999999999999E-2</v>
      </c>
      <c r="Q397" s="29">
        <f t="shared" si="232"/>
        <v>0.99989057929515457</v>
      </c>
      <c r="R397" s="29">
        <f t="shared" si="226"/>
        <v>1.95E-2</v>
      </c>
      <c r="S397" s="44"/>
      <c r="T397" s="60"/>
      <c r="U397" s="37"/>
      <c r="V397" s="16"/>
      <c r="BK397" s="29"/>
      <c r="BL397" s="29"/>
      <c r="BM397" s="29"/>
    </row>
    <row r="398" spans="1:65" ht="12.75">
      <c r="A398" s="5">
        <v>25256</v>
      </c>
      <c r="B398" s="8">
        <f t="shared" si="233"/>
        <v>-25.306000000000001</v>
      </c>
      <c r="C398" s="8">
        <f t="shared" si="234"/>
        <v>0.1319999999999979</v>
      </c>
      <c r="D398" s="2">
        <v>-40.86</v>
      </c>
      <c r="G398" s="20">
        <f t="shared" si="235"/>
        <v>-0.91946875223836777</v>
      </c>
      <c r="H398" s="34">
        <f t="shared" si="236"/>
        <v>-0.90992106734107203</v>
      </c>
      <c r="I398" s="32">
        <f t="shared" si="231"/>
        <v>-34.894999999999996</v>
      </c>
      <c r="J398" s="32">
        <f t="shared" si="227"/>
        <v>-34.901666666666664</v>
      </c>
      <c r="K398" s="32">
        <f t="shared" si="228"/>
        <v>-34.916111111111107</v>
      </c>
      <c r="L398" s="32">
        <f t="shared" si="229"/>
        <v>-6.6666666666677088E-3</v>
      </c>
      <c r="M398" s="63">
        <f t="shared" si="230"/>
        <v>-2.1111111111110858E-2</v>
      </c>
      <c r="N398" s="21"/>
      <c r="O398" s="29">
        <f t="shared" si="225"/>
        <v>-0.15061654874357544</v>
      </c>
      <c r="P398" s="29">
        <f t="shared" si="224"/>
        <v>-1.5699999999999999E-2</v>
      </c>
      <c r="Q398" s="29">
        <f t="shared" si="232"/>
        <v>0.75645193901996355</v>
      </c>
      <c r="R398" s="29">
        <f t="shared" si="226"/>
        <v>1.95E-2</v>
      </c>
      <c r="S398" s="44"/>
      <c r="T398" s="60"/>
      <c r="U398" s="37"/>
      <c r="V398" s="16"/>
      <c r="BK398" s="29"/>
      <c r="BL398" s="29"/>
      <c r="BM398" s="29"/>
    </row>
    <row r="399" spans="1:65" ht="12.75">
      <c r="A399" s="5">
        <v>25126</v>
      </c>
      <c r="B399" s="8">
        <f t="shared" si="233"/>
        <v>-25.175999999999998</v>
      </c>
      <c r="C399" s="8">
        <f t="shared" si="234"/>
        <v>0.13000000000000256</v>
      </c>
      <c r="D399" s="2">
        <v>-41.06</v>
      </c>
      <c r="G399" s="20">
        <f t="shared" si="235"/>
        <v>-0.90037338244377452</v>
      </c>
      <c r="H399" s="34">
        <f t="shared" si="236"/>
        <v>-0.89082569754647878</v>
      </c>
      <c r="I399" s="32">
        <f t="shared" si="231"/>
        <v>-34.894999999999996</v>
      </c>
      <c r="J399" s="32">
        <f t="shared" si="227"/>
        <v>-34.723333333333329</v>
      </c>
      <c r="K399" s="32">
        <f t="shared" si="228"/>
        <v>-34.954444444444441</v>
      </c>
      <c r="L399" s="32">
        <f t="shared" si="229"/>
        <v>0.17166666666666686</v>
      </c>
      <c r="M399" s="63">
        <f t="shared" si="230"/>
        <v>-5.9444444444444855E-2</v>
      </c>
      <c r="N399" s="21"/>
      <c r="O399" s="29">
        <f t="shared" si="225"/>
        <v>0.93145428495259519</v>
      </c>
      <c r="P399" s="29">
        <f t="shared" si="224"/>
        <v>-1.5699999999999999E-2</v>
      </c>
      <c r="Q399" s="29">
        <f t="shared" si="232"/>
        <v>0.15906102945048811</v>
      </c>
      <c r="R399" s="29">
        <f t="shared" si="226"/>
        <v>1.95E-2</v>
      </c>
      <c r="S399" s="44"/>
      <c r="T399" s="60"/>
      <c r="U399" s="37"/>
      <c r="V399" s="16"/>
      <c r="BK399" s="29"/>
      <c r="BL399" s="29"/>
      <c r="BM399" s="29"/>
    </row>
    <row r="400" spans="1:65" ht="12.75">
      <c r="A400" s="5">
        <v>24999</v>
      </c>
      <c r="B400" s="8">
        <f t="shared" si="233"/>
        <v>-25.048999999999999</v>
      </c>
      <c r="C400" s="8">
        <f t="shared" si="234"/>
        <v>0.12699999999999889</v>
      </c>
      <c r="D400" s="2">
        <v>-40.049999999999997</v>
      </c>
      <c r="G400" s="20">
        <f t="shared" si="235"/>
        <v>-0.88127801264918126</v>
      </c>
      <c r="H400" s="34">
        <f t="shared" si="236"/>
        <v>-0.87173032775188553</v>
      </c>
      <c r="I400" s="32">
        <f t="shared" si="231"/>
        <v>-34.380000000000003</v>
      </c>
      <c r="J400" s="32">
        <f t="shared" si="227"/>
        <v>-34.722777777777786</v>
      </c>
      <c r="K400" s="32">
        <f t="shared" si="228"/>
        <v>-34.920555555555559</v>
      </c>
      <c r="L400" s="32">
        <f t="shared" si="229"/>
        <v>-0.3427777777777834</v>
      </c>
      <c r="M400" s="63">
        <f t="shared" si="230"/>
        <v>-0.54055555555555657</v>
      </c>
      <c r="N400" s="21"/>
      <c r="O400" s="29">
        <f t="shared" si="225"/>
        <v>-0.78083773620902475</v>
      </c>
      <c r="P400" s="29">
        <f t="shared" ref="P400:P454" si="237">P399</f>
        <v>-1.5699999999999999E-2</v>
      </c>
      <c r="Q400" s="29">
        <f t="shared" si="232"/>
        <v>-0.51275630356530777</v>
      </c>
      <c r="R400" s="29">
        <f t="shared" si="226"/>
        <v>1.95E-2</v>
      </c>
      <c r="S400" s="44"/>
      <c r="T400" s="60"/>
      <c r="U400" s="37"/>
      <c r="V400" s="16"/>
      <c r="BK400" s="29"/>
      <c r="BL400" s="29"/>
      <c r="BM400" s="29"/>
    </row>
    <row r="401" spans="1:65" ht="12.75">
      <c r="A401" s="5">
        <v>24872</v>
      </c>
      <c r="B401" s="8">
        <f t="shared" si="233"/>
        <v>-24.922000000000001</v>
      </c>
      <c r="C401" s="8">
        <f t="shared" si="234"/>
        <v>0.12699999999999889</v>
      </c>
      <c r="D401" s="2">
        <v>-41.18</v>
      </c>
      <c r="G401" s="20">
        <f t="shared" si="235"/>
        <v>-0.86218264285458801</v>
      </c>
      <c r="H401" s="34">
        <f t="shared" si="236"/>
        <v>-0.85263495795729227</v>
      </c>
      <c r="I401" s="32">
        <f t="shared" si="231"/>
        <v>-34.893333333333338</v>
      </c>
      <c r="J401" s="32">
        <f t="shared" si="227"/>
        <v>-34.916111111111114</v>
      </c>
      <c r="K401" s="32">
        <f t="shared" si="228"/>
        <v>-34.890925925925927</v>
      </c>
      <c r="L401" s="32">
        <f t="shared" si="229"/>
        <v>-2.2777777777776009E-2</v>
      </c>
      <c r="M401" s="63">
        <f t="shared" si="230"/>
        <v>2.4074074074107443E-3</v>
      </c>
      <c r="N401" s="21"/>
      <c r="O401" s="29">
        <f t="shared" ref="O401:O438" si="238" xml:space="preserve"> SIN((2*PI()*(H401+P401)/0.0572861093837796) + 0.840686201)</f>
        <v>-0.15061654874356867</v>
      </c>
      <c r="P401" s="29">
        <f t="shared" si="237"/>
        <v>-1.5699999999999999E-2</v>
      </c>
      <c r="Q401" s="29">
        <f t="shared" si="232"/>
        <v>-0.94464926349134992</v>
      </c>
      <c r="R401" s="29">
        <f t="shared" ref="R401:R442" si="239">R400</f>
        <v>1.95E-2</v>
      </c>
      <c r="S401" s="44"/>
      <c r="T401" s="60"/>
      <c r="U401" s="37"/>
      <c r="V401" s="16"/>
      <c r="BK401" s="29"/>
      <c r="BL401" s="29"/>
      <c r="BM401" s="29"/>
    </row>
    <row r="402" spans="1:65" ht="12.75">
      <c r="A402" s="5">
        <v>24742</v>
      </c>
      <c r="B402" s="8">
        <f t="shared" si="233"/>
        <v>-24.792000000000002</v>
      </c>
      <c r="C402" s="8">
        <f t="shared" si="234"/>
        <v>0.12999999999999901</v>
      </c>
      <c r="D402" s="2">
        <v>-42.1</v>
      </c>
      <c r="G402" s="20">
        <f t="shared" si="235"/>
        <v>-0.84308727305999476</v>
      </c>
      <c r="H402" s="34">
        <f t="shared" si="236"/>
        <v>-0.83353958816269902</v>
      </c>
      <c r="I402" s="32">
        <f t="shared" si="231"/>
        <v>-35.475000000000001</v>
      </c>
      <c r="J402" s="32">
        <f t="shared" si="227"/>
        <v>-35.137777777777778</v>
      </c>
      <c r="K402" s="32">
        <f t="shared" si="228"/>
        <v>-34.944814814814805</v>
      </c>
      <c r="L402" s="32">
        <f t="shared" si="229"/>
        <v>0.33722222222222342</v>
      </c>
      <c r="M402" s="63">
        <f t="shared" si="230"/>
        <v>0.53018518518519642</v>
      </c>
      <c r="N402" s="21"/>
      <c r="O402" s="29">
        <f t="shared" si="238"/>
        <v>0.93145428495258753</v>
      </c>
      <c r="P402" s="29">
        <f t="shared" si="237"/>
        <v>-1.5699999999999999E-2</v>
      </c>
      <c r="Q402" s="29">
        <f t="shared" si="232"/>
        <v>-0.93453033442265676</v>
      </c>
      <c r="R402" s="29">
        <f t="shared" si="239"/>
        <v>1.95E-2</v>
      </c>
      <c r="S402" s="44"/>
      <c r="T402" s="60"/>
      <c r="U402" s="37"/>
      <c r="V402" s="16"/>
      <c r="BK402" s="29"/>
      <c r="BL402" s="29"/>
      <c r="BM402" s="29"/>
    </row>
    <row r="403" spans="1:65" ht="12.75">
      <c r="A403" s="5">
        <v>24615</v>
      </c>
      <c r="B403" s="8">
        <f t="shared" si="233"/>
        <v>-24.664999999999999</v>
      </c>
      <c r="C403" s="8">
        <f t="shared" si="234"/>
        <v>0.12700000000000244</v>
      </c>
      <c r="D403" s="2">
        <v>-42.01</v>
      </c>
      <c r="G403" s="20">
        <f t="shared" si="235"/>
        <v>-0.8239919032654015</v>
      </c>
      <c r="H403" s="34">
        <f t="shared" si="236"/>
        <v>-0.81444421836810577</v>
      </c>
      <c r="I403" s="32">
        <f t="shared" si="231"/>
        <v>-35.045000000000002</v>
      </c>
      <c r="J403" s="32">
        <f t="shared" ref="J403:J441" si="240">AVERAGE(I402:I404)</f>
        <v>-35.090000000000003</v>
      </c>
      <c r="K403" s="32">
        <f t="shared" ref="K403:K441" si="241">AVERAGE(I399:I407)</f>
        <v>-34.959814814814813</v>
      </c>
      <c r="L403" s="32">
        <f t="shared" ref="L403:L441" si="242">J403-I403</f>
        <v>-4.5000000000001705E-2</v>
      </c>
      <c r="M403" s="63">
        <f t="shared" ref="M403:M441" si="243">K403-I403</f>
        <v>8.5185185185189027E-2</v>
      </c>
      <c r="N403" s="21"/>
      <c r="O403" s="29">
        <f t="shared" si="238"/>
        <v>-0.78083773620903785</v>
      </c>
      <c r="P403" s="29">
        <f t="shared" si="237"/>
        <v>-1.5699999999999999E-2</v>
      </c>
      <c r="Q403" s="29">
        <f t="shared" si="232"/>
        <v>-0.48713427572984269</v>
      </c>
      <c r="R403" s="29">
        <f t="shared" si="239"/>
        <v>1.95E-2</v>
      </c>
      <c r="S403" s="44"/>
      <c r="T403" s="60"/>
      <c r="U403" s="37"/>
      <c r="V403" s="16"/>
      <c r="BK403" s="29"/>
      <c r="BL403" s="29"/>
      <c r="BM403" s="29"/>
    </row>
    <row r="404" spans="1:65" ht="12.75">
      <c r="A404" s="5">
        <v>24493</v>
      </c>
      <c r="B404" s="8">
        <f t="shared" si="233"/>
        <v>-24.542999999999999</v>
      </c>
      <c r="C404" s="8">
        <f t="shared" si="234"/>
        <v>0.12199999999999989</v>
      </c>
      <c r="D404" s="2">
        <v>-40.799999999999997</v>
      </c>
      <c r="G404" s="20">
        <f t="shared" si="235"/>
        <v>-0.80489653347080825</v>
      </c>
      <c r="H404" s="34">
        <f t="shared" si="236"/>
        <v>-0.79534884857351251</v>
      </c>
      <c r="I404" s="32">
        <f t="shared" si="231"/>
        <v>-34.75</v>
      </c>
      <c r="J404" s="32">
        <f t="shared" si="240"/>
        <v>-34.854999999999997</v>
      </c>
      <c r="K404" s="32">
        <f t="shared" si="241"/>
        <v>-34.917037037037034</v>
      </c>
      <c r="L404" s="32">
        <f t="shared" si="242"/>
        <v>-0.10499999999999687</v>
      </c>
      <c r="M404" s="63">
        <f t="shared" si="243"/>
        <v>-0.16703703703703354</v>
      </c>
      <c r="N404" s="21"/>
      <c r="O404" s="29">
        <f t="shared" si="238"/>
        <v>-0.15061654874354782</v>
      </c>
      <c r="P404" s="29">
        <f t="shared" si="237"/>
        <v>-1.5699999999999999E-2</v>
      </c>
      <c r="Q404" s="29">
        <f t="shared" si="232"/>
        <v>0.18819732447138815</v>
      </c>
      <c r="R404" s="29">
        <f t="shared" si="239"/>
        <v>1.95E-2</v>
      </c>
      <c r="S404" s="44"/>
      <c r="T404" s="60"/>
      <c r="U404" s="37"/>
      <c r="V404" s="16"/>
      <c r="BK404" s="29"/>
      <c r="BL404" s="29"/>
      <c r="BM404" s="29"/>
    </row>
    <row r="405" spans="1:65" ht="12.75">
      <c r="A405" s="5">
        <v>24363</v>
      </c>
      <c r="B405" s="8">
        <f t="shared" si="233"/>
        <v>-24.413</v>
      </c>
      <c r="C405" s="8">
        <f t="shared" si="234"/>
        <v>0.12999999999999901</v>
      </c>
      <c r="D405" s="2">
        <v>-40.9</v>
      </c>
      <c r="G405" s="20">
        <f t="shared" si="235"/>
        <v>-0.785801163676215</v>
      </c>
      <c r="H405" s="34">
        <f t="shared" si="236"/>
        <v>-0.77625347877891926</v>
      </c>
      <c r="I405" s="32">
        <f t="shared" si="231"/>
        <v>-34.769999999999996</v>
      </c>
      <c r="J405" s="32">
        <f t="shared" si="240"/>
        <v>-34.973333333333329</v>
      </c>
      <c r="K405" s="32">
        <f t="shared" si="241"/>
        <v>-34.999629629629631</v>
      </c>
      <c r="L405" s="32">
        <f t="shared" si="242"/>
        <v>-0.20333333333333314</v>
      </c>
      <c r="M405" s="63">
        <f t="shared" si="243"/>
        <v>-0.22962962962963474</v>
      </c>
      <c r="N405" s="21"/>
      <c r="O405" s="29">
        <f t="shared" si="238"/>
        <v>0.93145428495257987</v>
      </c>
      <c r="P405" s="29">
        <f t="shared" si="237"/>
        <v>-1.5699999999999999E-2</v>
      </c>
      <c r="Q405" s="29">
        <f t="shared" si="232"/>
        <v>0.77546930497217748</v>
      </c>
      <c r="R405" s="29">
        <f t="shared" si="239"/>
        <v>1.95E-2</v>
      </c>
      <c r="S405" s="44"/>
      <c r="T405" s="60"/>
      <c r="U405" s="37"/>
      <c r="V405" s="16"/>
      <c r="BK405" s="29"/>
      <c r="BL405" s="29"/>
      <c r="BM405" s="29"/>
    </row>
    <row r="406" spans="1:65" ht="12.75">
      <c r="A406" s="5">
        <v>24229</v>
      </c>
      <c r="B406" s="8">
        <f t="shared" si="233"/>
        <v>-24.279</v>
      </c>
      <c r="C406" s="8">
        <f t="shared" si="234"/>
        <v>0.13400000000000034</v>
      </c>
      <c r="D406" s="2">
        <v>-41.71</v>
      </c>
      <c r="G406" s="20">
        <f t="shared" si="235"/>
        <v>-0.76670579388162174</v>
      </c>
      <c r="H406" s="34">
        <f t="shared" si="236"/>
        <v>-0.75715810898432601</v>
      </c>
      <c r="I406" s="32">
        <f t="shared" si="231"/>
        <v>-35.4</v>
      </c>
      <c r="J406" s="32">
        <f t="shared" si="240"/>
        <v>-35.066666666666663</v>
      </c>
      <c r="K406" s="32">
        <f t="shared" si="241"/>
        <v>-35.017037037037042</v>
      </c>
      <c r="L406" s="32">
        <f t="shared" si="242"/>
        <v>0.3333333333333357</v>
      </c>
      <c r="M406" s="63">
        <f t="shared" si="243"/>
        <v>0.38296296296295651</v>
      </c>
      <c r="N406" s="21"/>
      <c r="O406" s="29">
        <f t="shared" si="238"/>
        <v>-0.78083773620904218</v>
      </c>
      <c r="P406" s="29">
        <f t="shared" si="237"/>
        <v>-1.5699999999999999E-2</v>
      </c>
      <c r="Q406" s="29">
        <f t="shared" si="232"/>
        <v>0.99989057929515435</v>
      </c>
      <c r="R406" s="29">
        <f t="shared" si="239"/>
        <v>1.95E-2</v>
      </c>
      <c r="S406" s="44"/>
      <c r="T406" s="60"/>
      <c r="U406" s="37"/>
      <c r="V406" s="16"/>
      <c r="BK406" s="29"/>
      <c r="BL406" s="29"/>
      <c r="BM406" s="29"/>
    </row>
    <row r="407" spans="1:65" ht="12.75">
      <c r="A407" s="5">
        <v>24115</v>
      </c>
      <c r="B407" s="8">
        <f t="shared" si="233"/>
        <v>-24.164999999999999</v>
      </c>
      <c r="C407" s="8">
        <f t="shared" si="234"/>
        <v>0.11400000000000077</v>
      </c>
      <c r="D407" s="2">
        <v>-41.9</v>
      </c>
      <c r="G407" s="20">
        <f t="shared" si="235"/>
        <v>-0.74761042408702849</v>
      </c>
      <c r="H407" s="34">
        <f t="shared" si="236"/>
        <v>-0.73806273918973275</v>
      </c>
      <c r="I407" s="32">
        <f t="shared" si="231"/>
        <v>-35.03</v>
      </c>
      <c r="J407" s="32">
        <f t="shared" si="240"/>
        <v>-34.980000000000004</v>
      </c>
      <c r="K407" s="32">
        <f t="shared" si="241"/>
        <v>-34.998703703703704</v>
      </c>
      <c r="L407" s="32">
        <f t="shared" si="242"/>
        <v>4.9999999999997158E-2</v>
      </c>
      <c r="M407" s="63">
        <f t="shared" si="243"/>
        <v>3.1296296296297044E-2</v>
      </c>
      <c r="N407" s="21"/>
      <c r="O407" s="29">
        <f t="shared" si="238"/>
        <v>-0.15061654874352701</v>
      </c>
      <c r="P407" s="29">
        <f t="shared" si="237"/>
        <v>-1.5699999999999999E-2</v>
      </c>
      <c r="Q407" s="29">
        <f t="shared" si="232"/>
        <v>0.75645193901996144</v>
      </c>
      <c r="R407" s="29">
        <f t="shared" si="239"/>
        <v>1.95E-2</v>
      </c>
      <c r="S407" s="44"/>
      <c r="T407" s="60"/>
      <c r="U407" s="37"/>
      <c r="V407" s="16"/>
      <c r="BK407" s="29"/>
      <c r="BL407" s="29"/>
      <c r="BM407" s="29"/>
    </row>
    <row r="408" spans="1:65" ht="12.75">
      <c r="A408" s="5">
        <v>24000</v>
      </c>
      <c r="B408" s="8">
        <f t="shared" si="233"/>
        <v>-24.05</v>
      </c>
      <c r="C408" s="8">
        <f t="shared" si="234"/>
        <v>0.11499999999999844</v>
      </c>
      <c r="D408" s="2">
        <v>-42.74</v>
      </c>
      <c r="G408" s="20">
        <f t="shared" si="235"/>
        <v>-0.72851505429243524</v>
      </c>
      <c r="H408" s="34">
        <f t="shared" si="236"/>
        <v>-0.7189673693951395</v>
      </c>
      <c r="I408" s="32">
        <f t="shared" si="231"/>
        <v>-34.510000000000005</v>
      </c>
      <c r="J408" s="32">
        <f t="shared" si="240"/>
        <v>-34.887777777777778</v>
      </c>
      <c r="K408" s="32">
        <f t="shared" si="241"/>
        <v>-35.054259259259261</v>
      </c>
      <c r="L408" s="32">
        <f t="shared" si="242"/>
        <v>-0.37777777777777288</v>
      </c>
      <c r="M408" s="63">
        <f t="shared" si="243"/>
        <v>-0.54425925925925611</v>
      </c>
      <c r="N408" s="21"/>
      <c r="O408" s="29">
        <f t="shared" si="238"/>
        <v>0.93145428495257743</v>
      </c>
      <c r="P408" s="29">
        <f t="shared" si="237"/>
        <v>-1.5699999999999999E-2</v>
      </c>
      <c r="Q408" s="29">
        <f t="shared" si="232"/>
        <v>0.15906102945047432</v>
      </c>
      <c r="R408" s="29">
        <f t="shared" si="239"/>
        <v>1.95E-2</v>
      </c>
      <c r="S408" s="44"/>
      <c r="T408" s="60"/>
      <c r="U408" s="37"/>
      <c r="V408" s="16"/>
      <c r="BK408" s="29"/>
      <c r="BL408" s="29"/>
      <c r="BM408" s="29"/>
    </row>
    <row r="409" spans="1:65" ht="12.75">
      <c r="A409" s="5">
        <v>23896</v>
      </c>
      <c r="B409" s="8">
        <f t="shared" si="233"/>
        <v>-23.946000000000002</v>
      </c>
      <c r="C409" s="8">
        <f t="shared" si="234"/>
        <v>0.1039999999999992</v>
      </c>
      <c r="D409" s="2">
        <v>-42.02</v>
      </c>
      <c r="G409" s="20">
        <f t="shared" si="235"/>
        <v>-0.70941968449784198</v>
      </c>
      <c r="H409" s="34">
        <f t="shared" si="236"/>
        <v>-0.69987199960054625</v>
      </c>
      <c r="I409" s="32">
        <f t="shared" si="231"/>
        <v>-35.123333333333335</v>
      </c>
      <c r="J409" s="32">
        <f t="shared" si="240"/>
        <v>-34.894444444444446</v>
      </c>
      <c r="K409" s="32">
        <f t="shared" si="241"/>
        <v>-35.091296296296292</v>
      </c>
      <c r="L409" s="32">
        <f t="shared" si="242"/>
        <v>0.22888888888888914</v>
      </c>
      <c r="M409" s="63">
        <f t="shared" si="243"/>
        <v>3.2037037037042637E-2</v>
      </c>
      <c r="N409" s="21"/>
      <c r="O409" s="29">
        <f t="shared" si="238"/>
        <v>-0.78083773620905528</v>
      </c>
      <c r="P409" s="29">
        <f t="shared" si="237"/>
        <v>-1.5699999999999999E-2</v>
      </c>
      <c r="Q409" s="29">
        <f t="shared" si="232"/>
        <v>-0.51275630356531665</v>
      </c>
      <c r="R409" s="29">
        <f t="shared" si="239"/>
        <v>1.95E-2</v>
      </c>
      <c r="S409" s="44"/>
      <c r="T409" s="60"/>
      <c r="U409" s="37"/>
      <c r="V409" s="16"/>
      <c r="BK409" s="29"/>
      <c r="BL409" s="29"/>
      <c r="BM409" s="29"/>
    </row>
    <row r="410" spans="1:65" ht="12.75">
      <c r="A410" s="5">
        <v>23776</v>
      </c>
      <c r="B410" s="8">
        <f t="shared" si="233"/>
        <v>-23.826000000000001</v>
      </c>
      <c r="C410" s="8">
        <f t="shared" si="234"/>
        <v>0.12000000000000099</v>
      </c>
      <c r="D410" s="2">
        <v>-41.93</v>
      </c>
      <c r="G410" s="20">
        <f t="shared" si="235"/>
        <v>-0.69032431470324873</v>
      </c>
      <c r="H410" s="34">
        <f t="shared" si="236"/>
        <v>-0.68077662980595299</v>
      </c>
      <c r="I410" s="32">
        <f t="shared" si="231"/>
        <v>-35.049999999999997</v>
      </c>
      <c r="J410" s="32">
        <f t="shared" si="240"/>
        <v>-35.161111111111111</v>
      </c>
      <c r="K410" s="32">
        <f t="shared" si="241"/>
        <v>-35.111296296296295</v>
      </c>
      <c r="L410" s="32">
        <f t="shared" si="242"/>
        <v>-0.11111111111111427</v>
      </c>
      <c r="M410" s="63">
        <f t="shared" si="243"/>
        <v>-6.1296296296298181E-2</v>
      </c>
      <c r="N410" s="21"/>
      <c r="O410" s="29">
        <f t="shared" si="238"/>
        <v>-0.15061654874350616</v>
      </c>
      <c r="P410" s="29">
        <f t="shared" si="237"/>
        <v>-1.5699999999999999E-2</v>
      </c>
      <c r="Q410" s="29">
        <f t="shared" si="232"/>
        <v>-0.94464926349135336</v>
      </c>
      <c r="R410" s="29">
        <f t="shared" si="239"/>
        <v>1.95E-2</v>
      </c>
      <c r="S410" s="44"/>
      <c r="T410" s="60"/>
      <c r="U410" s="37"/>
      <c r="V410" s="16"/>
      <c r="BK410" s="29"/>
      <c r="BL410" s="29"/>
      <c r="BM410" s="29"/>
    </row>
    <row r="411" spans="1:65" ht="12.75">
      <c r="A411" s="5">
        <v>23656</v>
      </c>
      <c r="B411" s="8">
        <f t="shared" si="233"/>
        <v>-23.706</v>
      </c>
      <c r="C411" s="8">
        <f t="shared" si="234"/>
        <v>0.12000000000000099</v>
      </c>
      <c r="D411" s="2">
        <v>-41.91</v>
      </c>
      <c r="G411" s="20">
        <f t="shared" si="235"/>
        <v>-0.67122894490865548</v>
      </c>
      <c r="H411" s="34">
        <f t="shared" si="236"/>
        <v>-0.66168126001135974</v>
      </c>
      <c r="I411" s="32">
        <f t="shared" si="231"/>
        <v>-35.31</v>
      </c>
      <c r="J411" s="32">
        <f t="shared" si="240"/>
        <v>-35.301666666666669</v>
      </c>
      <c r="K411" s="32">
        <f t="shared" si="241"/>
        <v>-35.023518518518522</v>
      </c>
      <c r="L411" s="32">
        <f t="shared" si="242"/>
        <v>8.3333333333328596E-3</v>
      </c>
      <c r="M411" s="63">
        <f t="shared" si="243"/>
        <v>0.28648148148148067</v>
      </c>
      <c r="N411" s="21"/>
      <c r="O411" s="29">
        <f t="shared" si="238"/>
        <v>0.93145428495256977</v>
      </c>
      <c r="P411" s="29">
        <f t="shared" si="237"/>
        <v>-1.5699999999999999E-2</v>
      </c>
      <c r="Q411" s="29">
        <f t="shared" si="232"/>
        <v>-0.93453033442265432</v>
      </c>
      <c r="R411" s="29">
        <f t="shared" si="239"/>
        <v>1.95E-2</v>
      </c>
      <c r="S411" s="44"/>
      <c r="T411" s="60"/>
      <c r="U411" s="37"/>
      <c r="V411" s="16"/>
      <c r="BK411" s="29"/>
      <c r="BL411" s="29"/>
      <c r="BM411" s="29"/>
    </row>
    <row r="412" spans="1:65" ht="12.75">
      <c r="A412" s="5">
        <v>23528</v>
      </c>
      <c r="B412" s="8">
        <f t="shared" si="233"/>
        <v>-23.577999999999999</v>
      </c>
      <c r="C412" s="8">
        <f t="shared" si="234"/>
        <v>0.12800000000000011</v>
      </c>
      <c r="D412" s="2">
        <v>-41.58</v>
      </c>
      <c r="G412" s="20">
        <f t="shared" si="235"/>
        <v>-0.65213357511406222</v>
      </c>
      <c r="H412" s="34">
        <f t="shared" si="236"/>
        <v>-0.64258589021676649</v>
      </c>
      <c r="I412" s="32">
        <f t="shared" si="231"/>
        <v>-35.545000000000002</v>
      </c>
      <c r="J412" s="32">
        <f t="shared" si="240"/>
        <v>-35.312777777777775</v>
      </c>
      <c r="K412" s="32">
        <f t="shared" si="241"/>
        <v>-35.014629629629638</v>
      </c>
      <c r="L412" s="32">
        <f t="shared" si="242"/>
        <v>0.23222222222222655</v>
      </c>
      <c r="M412" s="63">
        <f t="shared" si="243"/>
        <v>0.53037037037036328</v>
      </c>
      <c r="N412" s="21"/>
      <c r="O412" s="29">
        <f t="shared" si="238"/>
        <v>-0.78083773620906849</v>
      </c>
      <c r="P412" s="29">
        <f t="shared" si="237"/>
        <v>-1.5699999999999999E-2</v>
      </c>
      <c r="Q412" s="29">
        <f t="shared" si="232"/>
        <v>-0.4871342757298367</v>
      </c>
      <c r="R412" s="29">
        <f t="shared" si="239"/>
        <v>1.95E-2</v>
      </c>
      <c r="S412" s="44"/>
      <c r="T412" s="60"/>
      <c r="U412" s="37"/>
      <c r="V412" s="16"/>
      <c r="BK412" s="29"/>
      <c r="BL412" s="29"/>
      <c r="BM412" s="29"/>
    </row>
    <row r="413" spans="1:65" ht="12.75">
      <c r="A413" s="5">
        <v>23406</v>
      </c>
      <c r="B413" s="8">
        <f t="shared" si="233"/>
        <v>-23.456</v>
      </c>
      <c r="C413" s="8">
        <f t="shared" si="234"/>
        <v>0.12199999999999989</v>
      </c>
      <c r="D413" s="2">
        <v>-40.08</v>
      </c>
      <c r="G413" s="20">
        <f t="shared" si="235"/>
        <v>-0.63303820531946897</v>
      </c>
      <c r="H413" s="34">
        <f t="shared" si="236"/>
        <v>-0.62349052042217323</v>
      </c>
      <c r="I413" s="32">
        <f t="shared" si="231"/>
        <v>-35.083333333333336</v>
      </c>
      <c r="J413" s="32">
        <f t="shared" si="240"/>
        <v>-35.192777777777778</v>
      </c>
      <c r="K413" s="32">
        <f t="shared" si="241"/>
        <v>-35.059814814814814</v>
      </c>
      <c r="L413" s="32">
        <f t="shared" si="242"/>
        <v>-0.10944444444444201</v>
      </c>
      <c r="M413" s="63">
        <f t="shared" si="243"/>
        <v>2.3518518518521603E-2</v>
      </c>
      <c r="N413" s="21"/>
      <c r="O413" s="29">
        <f t="shared" si="238"/>
        <v>-0.15061654874349939</v>
      </c>
      <c r="P413" s="29">
        <f t="shared" si="237"/>
        <v>-1.5699999999999999E-2</v>
      </c>
      <c r="Q413" s="29">
        <f t="shared" si="232"/>
        <v>0.18819732447140186</v>
      </c>
      <c r="R413" s="29">
        <f t="shared" si="239"/>
        <v>1.95E-2</v>
      </c>
      <c r="S413" s="44"/>
      <c r="T413" s="60"/>
      <c r="U413" s="37"/>
      <c r="V413" s="16"/>
      <c r="BK413" s="29"/>
      <c r="BL413" s="29"/>
      <c r="BM413" s="29"/>
    </row>
    <row r="414" spans="1:65" ht="12.75">
      <c r="A414" s="5">
        <v>23303</v>
      </c>
      <c r="B414" s="8">
        <f t="shared" si="233"/>
        <v>-23.353000000000002</v>
      </c>
      <c r="C414" s="8">
        <f t="shared" si="234"/>
        <v>0.10299999999999798</v>
      </c>
      <c r="D414" s="2">
        <v>-38.31</v>
      </c>
      <c r="G414" s="20">
        <f t="shared" si="235"/>
        <v>-0.61394283552487572</v>
      </c>
      <c r="H414" s="34">
        <f t="shared" si="236"/>
        <v>-0.60439515062757998</v>
      </c>
      <c r="I414" s="32">
        <f t="shared" si="231"/>
        <v>-34.950000000000003</v>
      </c>
      <c r="J414" s="32">
        <f t="shared" si="240"/>
        <v>-34.88111111111111</v>
      </c>
      <c r="K414" s="32">
        <f t="shared" si="241"/>
        <v>-35.083333333333336</v>
      </c>
      <c r="L414" s="32">
        <f t="shared" si="242"/>
        <v>6.8888888888892552E-2</v>
      </c>
      <c r="M414" s="63">
        <f t="shared" si="243"/>
        <v>-0.13333333333333286</v>
      </c>
      <c r="N414" s="21"/>
      <c r="O414" s="29">
        <f t="shared" si="238"/>
        <v>0.93145428495256211</v>
      </c>
      <c r="P414" s="29">
        <f t="shared" si="237"/>
        <v>-1.5699999999999999E-2</v>
      </c>
      <c r="Q414" s="29">
        <f t="shared" si="232"/>
        <v>0.77546930497218403</v>
      </c>
      <c r="R414" s="29">
        <f t="shared" si="239"/>
        <v>1.95E-2</v>
      </c>
      <c r="S414" s="44"/>
      <c r="T414" s="60"/>
      <c r="U414" s="37"/>
      <c r="V414" s="16"/>
      <c r="BK414" s="29"/>
      <c r="BL414" s="29"/>
      <c r="BM414" s="29"/>
    </row>
    <row r="415" spans="1:65" ht="12.75">
      <c r="A415" s="5">
        <v>23209</v>
      </c>
      <c r="B415" s="8">
        <f t="shared" si="233"/>
        <v>-23.259</v>
      </c>
      <c r="C415" s="8">
        <f t="shared" si="234"/>
        <v>9.4000000000001194E-2</v>
      </c>
      <c r="D415" s="2">
        <v>-40.479999999999997</v>
      </c>
      <c r="G415" s="20">
        <f t="shared" si="235"/>
        <v>-0.59484746573028247</v>
      </c>
      <c r="H415" s="34">
        <f t="shared" si="236"/>
        <v>-0.58529978083298673</v>
      </c>
      <c r="I415" s="32">
        <f t="shared" si="231"/>
        <v>-34.61</v>
      </c>
      <c r="J415" s="32">
        <f t="shared" si="240"/>
        <v>-34.836666666666666</v>
      </c>
      <c r="K415" s="32">
        <f t="shared" si="241"/>
        <v>-35.099444444444444</v>
      </c>
      <c r="L415" s="32">
        <f t="shared" si="242"/>
        <v>-0.22666666666666657</v>
      </c>
      <c r="M415" s="63">
        <f t="shared" si="243"/>
        <v>-0.48944444444444457</v>
      </c>
      <c r="N415" s="21"/>
      <c r="O415" s="29">
        <f t="shared" si="238"/>
        <v>-0.78083773620907282</v>
      </c>
      <c r="P415" s="29">
        <f t="shared" si="237"/>
        <v>-1.5699999999999999E-2</v>
      </c>
      <c r="Q415" s="29">
        <f t="shared" si="232"/>
        <v>0.99989057929515424</v>
      </c>
      <c r="R415" s="29">
        <f t="shared" si="239"/>
        <v>1.95E-2</v>
      </c>
      <c r="S415" s="44"/>
      <c r="T415" s="60"/>
      <c r="U415" s="37"/>
      <c r="V415" s="16"/>
      <c r="BK415" s="29"/>
      <c r="BL415" s="29"/>
      <c r="BM415" s="29"/>
    </row>
    <row r="416" spans="1:65" ht="12.75">
      <c r="A416" s="5">
        <v>23095</v>
      </c>
      <c r="B416" s="8">
        <f t="shared" si="233"/>
        <v>-23.145</v>
      </c>
      <c r="C416" s="8">
        <f t="shared" si="234"/>
        <v>0.11400000000000077</v>
      </c>
      <c r="D416" s="2">
        <v>-40.619999999999997</v>
      </c>
      <c r="G416" s="20">
        <f t="shared" si="235"/>
        <v>-0.57575209593568921</v>
      </c>
      <c r="H416" s="34">
        <f t="shared" si="236"/>
        <v>-0.56620441103839347</v>
      </c>
      <c r="I416" s="32">
        <f t="shared" si="231"/>
        <v>-34.950000000000003</v>
      </c>
      <c r="J416" s="32">
        <f t="shared" si="240"/>
        <v>-34.825555555555553</v>
      </c>
      <c r="K416" s="32">
        <f t="shared" si="241"/>
        <v>-35.061111111111103</v>
      </c>
      <c r="L416" s="32">
        <f t="shared" si="242"/>
        <v>0.12444444444444969</v>
      </c>
      <c r="M416" s="63">
        <f t="shared" si="243"/>
        <v>-0.11111111111110006</v>
      </c>
      <c r="N416" s="21"/>
      <c r="O416" s="29">
        <f t="shared" si="238"/>
        <v>-0.15061654874347857</v>
      </c>
      <c r="P416" s="29">
        <f t="shared" si="237"/>
        <v>-1.5699999999999999E-2</v>
      </c>
      <c r="Q416" s="29">
        <f t="shared" si="232"/>
        <v>0.75645193901995234</v>
      </c>
      <c r="R416" s="29">
        <f t="shared" si="239"/>
        <v>1.95E-2</v>
      </c>
      <c r="S416" s="44"/>
      <c r="T416" s="60"/>
      <c r="U416" s="37"/>
      <c r="V416" s="16"/>
      <c r="BK416" s="29"/>
      <c r="BL416" s="29"/>
      <c r="BM416" s="29"/>
    </row>
    <row r="417" spans="1:22" ht="12.75">
      <c r="A417" s="5">
        <v>22990</v>
      </c>
      <c r="B417" s="8">
        <f t="shared" si="233"/>
        <v>-23.04</v>
      </c>
      <c r="C417" s="8">
        <f t="shared" si="234"/>
        <v>0.10500000000000043</v>
      </c>
      <c r="D417" s="2">
        <v>-40.36</v>
      </c>
      <c r="G417" s="20">
        <f t="shared" si="235"/>
        <v>-0.55665672614109596</v>
      </c>
      <c r="H417" s="34">
        <f t="shared" si="236"/>
        <v>-0.54710904124380022</v>
      </c>
      <c r="I417" s="32">
        <f t="shared" si="231"/>
        <v>-34.916666666666664</v>
      </c>
      <c r="J417" s="32">
        <f t="shared" si="240"/>
        <v>-35.067222222222227</v>
      </c>
      <c r="K417" s="32">
        <f t="shared" si="241"/>
        <v>-35.017222222222216</v>
      </c>
      <c r="L417" s="32">
        <f t="shared" si="242"/>
        <v>-0.1505555555555631</v>
      </c>
      <c r="M417" s="63">
        <f t="shared" si="243"/>
        <v>-0.10055555555555173</v>
      </c>
      <c r="N417" s="21"/>
      <c r="O417" s="29">
        <f t="shared" si="238"/>
        <v>0.93145428495255445</v>
      </c>
      <c r="P417" s="29">
        <f t="shared" si="237"/>
        <v>-1.5699999999999999E-2</v>
      </c>
      <c r="Q417" s="29">
        <f t="shared" si="232"/>
        <v>0.15906102945046405</v>
      </c>
      <c r="R417" s="29">
        <f t="shared" si="239"/>
        <v>1.95E-2</v>
      </c>
      <c r="S417" s="44"/>
      <c r="T417" s="60"/>
      <c r="U417" s="37"/>
      <c r="V417" s="16"/>
    </row>
    <row r="418" spans="1:22" ht="12.75">
      <c r="A418" s="5">
        <v>22888</v>
      </c>
      <c r="B418" s="8">
        <f t="shared" si="233"/>
        <v>-22.937999999999999</v>
      </c>
      <c r="C418" s="8">
        <f t="shared" si="234"/>
        <v>0.10200000000000031</v>
      </c>
      <c r="D418" s="2">
        <v>-39.159999999999997</v>
      </c>
      <c r="G418" s="20">
        <f t="shared" si="235"/>
        <v>-0.53756135634650271</v>
      </c>
      <c r="H418" s="34">
        <f t="shared" si="236"/>
        <v>-0.52801367144920697</v>
      </c>
      <c r="I418" s="32">
        <f t="shared" si="231"/>
        <v>-35.335000000000001</v>
      </c>
      <c r="J418" s="32">
        <f t="shared" si="240"/>
        <v>-35.148888888888884</v>
      </c>
      <c r="K418" s="32">
        <f t="shared" si="241"/>
        <v>-35.011296296296301</v>
      </c>
      <c r="L418" s="32">
        <f t="shared" si="242"/>
        <v>0.18611111111111711</v>
      </c>
      <c r="M418" s="63">
        <f t="shared" si="243"/>
        <v>0.32370370370369983</v>
      </c>
      <c r="N418" s="21"/>
      <c r="O418" s="29">
        <f t="shared" si="238"/>
        <v>-0.78083773620909036</v>
      </c>
      <c r="P418" s="29">
        <f t="shared" si="237"/>
        <v>-1.5699999999999999E-2</v>
      </c>
      <c r="Q418" s="29">
        <f t="shared" si="232"/>
        <v>-0.51275630356532564</v>
      </c>
      <c r="R418" s="29">
        <f t="shared" si="239"/>
        <v>1.95E-2</v>
      </c>
      <c r="S418" s="44"/>
      <c r="T418" s="60"/>
      <c r="U418" s="37"/>
      <c r="V418" s="16"/>
    </row>
    <row r="419" spans="1:22" ht="12.75">
      <c r="A419" s="5">
        <v>22777</v>
      </c>
      <c r="B419" s="8">
        <f t="shared" si="233"/>
        <v>-22.827000000000002</v>
      </c>
      <c r="C419" s="8">
        <f t="shared" si="234"/>
        <v>0.1109999999999971</v>
      </c>
      <c r="D419" s="2">
        <v>-40.69</v>
      </c>
      <c r="G419" s="20">
        <f t="shared" si="235"/>
        <v>-0.51846598655190945</v>
      </c>
      <c r="H419" s="34">
        <f t="shared" si="236"/>
        <v>-0.50891830165461371</v>
      </c>
      <c r="I419" s="32">
        <f t="shared" si="231"/>
        <v>-35.195</v>
      </c>
      <c r="J419" s="32">
        <f t="shared" si="240"/>
        <v>-35.164999999999999</v>
      </c>
      <c r="K419" s="32">
        <f t="shared" si="241"/>
        <v>-35.064074074074071</v>
      </c>
      <c r="L419" s="32">
        <f t="shared" si="242"/>
        <v>3.0000000000001137E-2</v>
      </c>
      <c r="M419" s="63">
        <f t="shared" si="243"/>
        <v>0.13092592592592922</v>
      </c>
      <c r="N419" s="21"/>
      <c r="O419" s="29">
        <f t="shared" si="238"/>
        <v>-0.15061654874346475</v>
      </c>
      <c r="P419" s="29">
        <f t="shared" si="237"/>
        <v>-1.5699999999999999E-2</v>
      </c>
      <c r="Q419" s="29">
        <f t="shared" si="232"/>
        <v>-0.94464926349135681</v>
      </c>
      <c r="R419" s="29">
        <f t="shared" si="239"/>
        <v>1.95E-2</v>
      </c>
      <c r="S419" s="44"/>
      <c r="T419" s="60"/>
      <c r="U419" s="37"/>
      <c r="V419" s="16"/>
    </row>
    <row r="420" spans="1:22" ht="12.75">
      <c r="A420" s="5">
        <v>22669</v>
      </c>
      <c r="B420" s="8">
        <f t="shared" si="233"/>
        <v>-22.719000000000001</v>
      </c>
      <c r="C420" s="8">
        <f t="shared" si="234"/>
        <v>0.10800000000000054</v>
      </c>
      <c r="D420" s="2">
        <v>-40.74</v>
      </c>
      <c r="G420" s="20">
        <f t="shared" si="235"/>
        <v>-0.49937061675731625</v>
      </c>
      <c r="H420" s="34">
        <f t="shared" si="236"/>
        <v>-0.48982293186002052</v>
      </c>
      <c r="I420" s="32">
        <f t="shared" si="231"/>
        <v>-34.965000000000003</v>
      </c>
      <c r="J420" s="32">
        <f t="shared" si="240"/>
        <v>-35.103333333333332</v>
      </c>
      <c r="K420" s="32">
        <f t="shared" si="241"/>
        <v>-35.11796296296297</v>
      </c>
      <c r="L420" s="32">
        <f t="shared" si="242"/>
        <v>-0.13833333333332831</v>
      </c>
      <c r="M420" s="63">
        <f t="shared" si="243"/>
        <v>-0.15296296296296674</v>
      </c>
      <c r="N420" s="21"/>
      <c r="O420" s="29">
        <f t="shared" si="238"/>
        <v>0.93145428495254934</v>
      </c>
      <c r="P420" s="29">
        <f t="shared" si="237"/>
        <v>-1.5699999999999999E-2</v>
      </c>
      <c r="Q420" s="29">
        <f t="shared" si="232"/>
        <v>-0.93453033442265065</v>
      </c>
      <c r="R420" s="29">
        <f t="shared" si="239"/>
        <v>1.95E-2</v>
      </c>
      <c r="S420" s="44"/>
      <c r="T420" s="60"/>
      <c r="U420" s="37"/>
      <c r="V420" s="16"/>
    </row>
    <row r="421" spans="1:22" ht="12.75">
      <c r="A421" s="5">
        <v>22557</v>
      </c>
      <c r="B421" s="8">
        <f t="shared" si="233"/>
        <v>-22.606999999999999</v>
      </c>
      <c r="C421" s="8">
        <f t="shared" si="234"/>
        <v>0.11200000000000188</v>
      </c>
      <c r="D421" s="2">
        <v>-40.72</v>
      </c>
      <c r="G421" s="20">
        <f t="shared" si="235"/>
        <v>-0.48027524696272306</v>
      </c>
      <c r="H421" s="34">
        <f t="shared" si="236"/>
        <v>-0.47072756206542732</v>
      </c>
      <c r="I421" s="32">
        <f t="shared" si="231"/>
        <v>-35.15</v>
      </c>
      <c r="J421" s="32">
        <f t="shared" si="240"/>
        <v>-35.048333333333339</v>
      </c>
      <c r="K421" s="32">
        <f t="shared" si="241"/>
        <v>-35.137592592592597</v>
      </c>
      <c r="L421" s="32">
        <f t="shared" si="242"/>
        <v>0.10166666666665947</v>
      </c>
      <c r="M421" s="63">
        <f t="shared" si="243"/>
        <v>1.2407407407401649E-2</v>
      </c>
      <c r="N421" s="21"/>
      <c r="O421" s="29">
        <f t="shared" si="238"/>
        <v>-0.78083773620909469</v>
      </c>
      <c r="P421" s="29">
        <f t="shared" si="237"/>
        <v>-1.5699999999999999E-2</v>
      </c>
      <c r="Q421" s="29">
        <f t="shared" si="232"/>
        <v>-0.48713427572982759</v>
      </c>
      <c r="R421" s="29">
        <f t="shared" si="239"/>
        <v>1.95E-2</v>
      </c>
      <c r="S421" s="44"/>
      <c r="T421" s="60"/>
      <c r="U421" s="37"/>
      <c r="V421" s="16"/>
    </row>
    <row r="422" spans="1:22" ht="12.75">
      <c r="A422" s="5">
        <v>22443</v>
      </c>
      <c r="B422" s="8">
        <f t="shared" si="233"/>
        <v>-22.492999999999999</v>
      </c>
      <c r="C422" s="8">
        <f t="shared" si="234"/>
        <v>0.11400000000000077</v>
      </c>
      <c r="D422" s="2">
        <v>-40.26</v>
      </c>
      <c r="G422" s="20">
        <f t="shared" si="235"/>
        <v>-0.46117987716812986</v>
      </c>
      <c r="H422" s="34">
        <f t="shared" si="236"/>
        <v>-0.45163219227083412</v>
      </c>
      <c r="I422" s="32">
        <f t="shared" si="231"/>
        <v>-35.03</v>
      </c>
      <c r="J422" s="32">
        <f t="shared" si="240"/>
        <v>-35.201666666666668</v>
      </c>
      <c r="K422" s="32">
        <f t="shared" si="241"/>
        <v>-35.125740740740746</v>
      </c>
      <c r="L422" s="32">
        <f t="shared" si="242"/>
        <v>-0.17166666666666686</v>
      </c>
      <c r="M422" s="63">
        <f t="shared" si="243"/>
        <v>-9.5740740740744457E-2</v>
      </c>
      <c r="N422" s="21"/>
      <c r="O422" s="29">
        <f t="shared" si="238"/>
        <v>-0.15061654874345096</v>
      </c>
      <c r="P422" s="29">
        <f t="shared" si="237"/>
        <v>-1.5699999999999999E-2</v>
      </c>
      <c r="Q422" s="29">
        <f t="shared" si="232"/>
        <v>0.18819732447140511</v>
      </c>
      <c r="R422" s="29">
        <f t="shared" si="239"/>
        <v>1.95E-2</v>
      </c>
      <c r="S422" s="44"/>
      <c r="T422" s="60"/>
      <c r="U422" s="37"/>
      <c r="V422" s="16"/>
    </row>
    <row r="423" spans="1:22" ht="12.75">
      <c r="A423" s="5">
        <v>22321.5</v>
      </c>
      <c r="B423" s="8">
        <f t="shared" si="233"/>
        <v>-22.371500000000001</v>
      </c>
      <c r="C423" s="8">
        <f t="shared" si="234"/>
        <v>0.1214999999999975</v>
      </c>
      <c r="D423" s="2">
        <v>-40.94</v>
      </c>
      <c r="G423" s="20">
        <f t="shared" si="235"/>
        <v>-0.44208450737353666</v>
      </c>
      <c r="H423" s="34">
        <f t="shared" si="236"/>
        <v>-0.43253682247624092</v>
      </c>
      <c r="I423" s="32">
        <f t="shared" si="231"/>
        <v>-35.424999999999997</v>
      </c>
      <c r="J423" s="32">
        <f t="shared" si="240"/>
        <v>-35.18333333333333</v>
      </c>
      <c r="K423" s="32">
        <f t="shared" si="241"/>
        <v>-35.118888888888883</v>
      </c>
      <c r="L423" s="32">
        <f t="shared" si="242"/>
        <v>0.24166666666666714</v>
      </c>
      <c r="M423" s="63">
        <f t="shared" si="243"/>
        <v>0.30611111111111455</v>
      </c>
      <c r="N423" s="21"/>
      <c r="O423" s="29">
        <f t="shared" si="238"/>
        <v>0.93145428495254945</v>
      </c>
      <c r="P423" s="29">
        <f t="shared" si="237"/>
        <v>-1.5699999999999999E-2</v>
      </c>
      <c r="Q423" s="29">
        <f t="shared" si="232"/>
        <v>0.77546930497218503</v>
      </c>
      <c r="R423" s="29">
        <f t="shared" si="239"/>
        <v>1.95E-2</v>
      </c>
      <c r="S423" s="44"/>
      <c r="T423" s="60"/>
      <c r="U423" s="37"/>
      <c r="V423" s="16"/>
    </row>
    <row r="424" spans="1:22" ht="12.75">
      <c r="A424" s="5">
        <v>22213.5</v>
      </c>
      <c r="B424" s="8">
        <f t="shared" si="233"/>
        <v>-22.263500000000001</v>
      </c>
      <c r="C424" s="8">
        <f t="shared" si="234"/>
        <v>0.10800000000000054</v>
      </c>
      <c r="D424" s="2">
        <v>-39.799999999999997</v>
      </c>
      <c r="G424" s="20">
        <f t="shared" si="235"/>
        <v>-0.42298913757894346</v>
      </c>
      <c r="H424" s="34">
        <f t="shared" si="236"/>
        <v>-0.41344145268164773</v>
      </c>
      <c r="I424" s="32">
        <f t="shared" si="231"/>
        <v>-35.094999999999999</v>
      </c>
      <c r="J424" s="32">
        <f t="shared" si="240"/>
        <v>-35.215555555555554</v>
      </c>
      <c r="K424" s="32">
        <f t="shared" si="241"/>
        <v>-35.076666666666668</v>
      </c>
      <c r="L424" s="32">
        <f t="shared" si="242"/>
        <v>-0.12055555555555486</v>
      </c>
      <c r="M424" s="63">
        <f t="shared" si="243"/>
        <v>1.833333333333087E-2</v>
      </c>
      <c r="N424" s="21"/>
      <c r="O424" s="29">
        <f t="shared" si="238"/>
        <v>-0.78083773620909447</v>
      </c>
      <c r="P424" s="29">
        <f t="shared" si="237"/>
        <v>-1.5699999999999999E-2</v>
      </c>
      <c r="Q424" s="29">
        <f t="shared" si="232"/>
        <v>0.99989057929515424</v>
      </c>
      <c r="R424" s="29">
        <f t="shared" si="239"/>
        <v>1.95E-2</v>
      </c>
      <c r="S424" s="44"/>
      <c r="T424" s="60"/>
      <c r="U424" s="37"/>
      <c r="V424" s="16"/>
    </row>
    <row r="425" spans="1:22" ht="12.75">
      <c r="A425" s="5">
        <v>22100.5</v>
      </c>
      <c r="B425" s="8">
        <f t="shared" si="233"/>
        <v>-22.150500000000001</v>
      </c>
      <c r="C425" s="8">
        <f t="shared" si="234"/>
        <v>0.11299999999999955</v>
      </c>
      <c r="D425" s="2">
        <v>-40.53</v>
      </c>
      <c r="G425" s="20">
        <f t="shared" si="235"/>
        <v>-0.40389376778435027</v>
      </c>
      <c r="H425" s="34">
        <f t="shared" si="236"/>
        <v>-0.39434608288705453</v>
      </c>
      <c r="I425" s="32">
        <f t="shared" si="231"/>
        <v>-35.126666666666665</v>
      </c>
      <c r="J425" s="32">
        <f t="shared" si="240"/>
        <v>-35.010555555555555</v>
      </c>
      <c r="K425" s="32">
        <f t="shared" si="241"/>
        <v>-35.077592592592595</v>
      </c>
      <c r="L425" s="32">
        <f t="shared" si="242"/>
        <v>0.11611111111110972</v>
      </c>
      <c r="M425" s="63">
        <f t="shared" si="243"/>
        <v>4.9074074074070495E-2</v>
      </c>
      <c r="N425" s="21"/>
      <c r="O425" s="29">
        <f t="shared" si="238"/>
        <v>-0.15061654874345823</v>
      </c>
      <c r="P425" s="29">
        <f t="shared" si="237"/>
        <v>-1.5699999999999999E-2</v>
      </c>
      <c r="Q425" s="29">
        <f t="shared" si="232"/>
        <v>0.75645193901995356</v>
      </c>
      <c r="R425" s="29">
        <f t="shared" si="239"/>
        <v>1.95E-2</v>
      </c>
      <c r="S425" s="44"/>
      <c r="T425" s="60"/>
      <c r="U425" s="37"/>
      <c r="V425" s="16"/>
    </row>
    <row r="426" spans="1:22" ht="12.75">
      <c r="A426" s="5">
        <v>21997.5</v>
      </c>
      <c r="B426" s="8">
        <f t="shared" si="233"/>
        <v>-22.047499999999999</v>
      </c>
      <c r="C426" s="8">
        <f t="shared" si="234"/>
        <v>0.10300000000000153</v>
      </c>
      <c r="D426" s="2">
        <v>-40.96</v>
      </c>
      <c r="G426" s="20">
        <f t="shared" si="235"/>
        <v>-0.38479839798975707</v>
      </c>
      <c r="H426" s="34">
        <f t="shared" si="236"/>
        <v>-0.37525071309246133</v>
      </c>
      <c r="I426" s="32">
        <f t="shared" si="231"/>
        <v>-34.81</v>
      </c>
      <c r="J426" s="32">
        <f t="shared" si="240"/>
        <v>-35.07</v>
      </c>
      <c r="K426" s="32">
        <f t="shared" si="241"/>
        <v>-35.127592592592599</v>
      </c>
      <c r="L426" s="32">
        <f t="shared" si="242"/>
        <v>-0.25999999999999801</v>
      </c>
      <c r="M426" s="63">
        <f t="shared" si="243"/>
        <v>-0.31759259259259665</v>
      </c>
      <c r="N426" s="21"/>
      <c r="O426" s="29">
        <f t="shared" si="238"/>
        <v>0.93145428495254945</v>
      </c>
      <c r="P426" s="29">
        <f t="shared" si="237"/>
        <v>-1.5699999999999999E-2</v>
      </c>
      <c r="Q426" s="29">
        <f t="shared" si="232"/>
        <v>0.15906102945046779</v>
      </c>
      <c r="R426" s="29">
        <f t="shared" si="239"/>
        <v>1.95E-2</v>
      </c>
      <c r="S426" s="44"/>
      <c r="T426" s="60"/>
      <c r="U426" s="37"/>
      <c r="V426" s="16"/>
    </row>
    <row r="427" spans="1:22" ht="12.75">
      <c r="A427" s="5">
        <v>21878</v>
      </c>
      <c r="B427" s="8">
        <f t="shared" si="233"/>
        <v>-21.928000000000001</v>
      </c>
      <c r="C427" s="8">
        <f t="shared" si="234"/>
        <v>0.11949999999999861</v>
      </c>
      <c r="D427" s="2">
        <v>-40.76</v>
      </c>
      <c r="G427" s="20">
        <f t="shared" si="235"/>
        <v>-0.36570302819516387</v>
      </c>
      <c r="H427" s="34">
        <f t="shared" si="236"/>
        <v>-0.35615534329786813</v>
      </c>
      <c r="I427" s="32">
        <f t="shared" si="231"/>
        <v>-35.273333333333333</v>
      </c>
      <c r="J427" s="32">
        <f t="shared" si="240"/>
        <v>-34.966111111111111</v>
      </c>
      <c r="K427" s="32">
        <f t="shared" si="241"/>
        <v>-35.184814814814814</v>
      </c>
      <c r="L427" s="32">
        <f t="shared" si="242"/>
        <v>0.30722222222222229</v>
      </c>
      <c r="M427" s="63">
        <f t="shared" si="243"/>
        <v>8.8518518518519329E-2</v>
      </c>
      <c r="N427" s="21"/>
      <c r="O427" s="29">
        <f t="shared" si="238"/>
        <v>-0.78083773620909436</v>
      </c>
      <c r="P427" s="29">
        <f t="shared" si="237"/>
        <v>-1.5699999999999999E-2</v>
      </c>
      <c r="Q427" s="29">
        <f t="shared" si="232"/>
        <v>-0.51275630356532076</v>
      </c>
      <c r="R427" s="29">
        <f t="shared" si="239"/>
        <v>1.95E-2</v>
      </c>
      <c r="S427" s="44"/>
      <c r="T427" s="60"/>
      <c r="U427" s="37"/>
      <c r="V427" s="16"/>
    </row>
    <row r="428" spans="1:22" ht="12.75">
      <c r="A428" s="5">
        <v>21755</v>
      </c>
      <c r="B428" s="8">
        <f t="shared" si="233"/>
        <v>-21.805</v>
      </c>
      <c r="C428" s="8">
        <f t="shared" si="234"/>
        <v>0.12300000000000111</v>
      </c>
      <c r="D428" s="2">
        <v>-40.71</v>
      </c>
      <c r="G428" s="20">
        <f t="shared" si="235"/>
        <v>-0.34660765840057067</v>
      </c>
      <c r="H428" s="34">
        <f t="shared" si="236"/>
        <v>-0.33705997350327493</v>
      </c>
      <c r="I428" s="32">
        <f t="shared" si="231"/>
        <v>-34.814999999999998</v>
      </c>
      <c r="J428" s="32">
        <f t="shared" si="240"/>
        <v>-35.020555555555553</v>
      </c>
      <c r="K428" s="32">
        <f t="shared" si="241"/>
        <v>-35.142407407407411</v>
      </c>
      <c r="L428" s="32">
        <f t="shared" si="242"/>
        <v>-0.20555555555555571</v>
      </c>
      <c r="M428" s="63">
        <f t="shared" si="243"/>
        <v>-0.32740740740741359</v>
      </c>
      <c r="N428" s="21"/>
      <c r="O428" s="29">
        <f t="shared" si="238"/>
        <v>-0.15061654874345143</v>
      </c>
      <c r="P428" s="29">
        <f t="shared" si="237"/>
        <v>-1.5699999999999999E-2</v>
      </c>
      <c r="Q428" s="29">
        <f t="shared" si="232"/>
        <v>-0.94464926349135436</v>
      </c>
      <c r="R428" s="29">
        <f t="shared" si="239"/>
        <v>1.95E-2</v>
      </c>
      <c r="S428" s="44"/>
      <c r="T428" s="60"/>
      <c r="U428" s="37"/>
      <c r="V428" s="16"/>
    </row>
    <row r="429" spans="1:22" ht="12.75">
      <c r="A429" s="5">
        <v>21633</v>
      </c>
      <c r="B429" s="8">
        <f t="shared" si="233"/>
        <v>-21.683</v>
      </c>
      <c r="C429" s="8">
        <f t="shared" si="234"/>
        <v>0.12199999999999989</v>
      </c>
      <c r="D429" s="2">
        <v>-41.25</v>
      </c>
      <c r="G429" s="20">
        <f t="shared" si="235"/>
        <v>-0.32751228860597748</v>
      </c>
      <c r="H429" s="34">
        <f t="shared" si="236"/>
        <v>-0.31796460370868174</v>
      </c>
      <c r="I429" s="32">
        <f t="shared" ref="I429:I445" si="244">AVERAGEIFS(Oxy,KyrBP,"&gt;"&amp;G429,KyrBP,"&lt;="&amp;G430)</f>
        <v>-34.973333333333336</v>
      </c>
      <c r="J429" s="32">
        <f t="shared" si="240"/>
        <v>-35.129444444444438</v>
      </c>
      <c r="K429" s="32">
        <f t="shared" si="241"/>
        <v>-35.199074074074076</v>
      </c>
      <c r="L429" s="32">
        <f t="shared" si="242"/>
        <v>-0.15611111111110176</v>
      </c>
      <c r="M429" s="63">
        <f t="shared" si="243"/>
        <v>-0.22574074074073991</v>
      </c>
      <c r="N429" s="21"/>
      <c r="O429" s="29">
        <f t="shared" si="238"/>
        <v>0.93145428495255211</v>
      </c>
      <c r="P429" s="29">
        <f t="shared" si="237"/>
        <v>-1.5699999999999999E-2</v>
      </c>
      <c r="Q429" s="29">
        <f t="shared" si="232"/>
        <v>-0.93453033442265321</v>
      </c>
      <c r="R429" s="29">
        <f t="shared" si="239"/>
        <v>1.95E-2</v>
      </c>
      <c r="S429" s="44"/>
      <c r="T429" s="60"/>
      <c r="U429" s="37"/>
      <c r="V429" s="16"/>
    </row>
    <row r="430" spans="1:22" ht="12.75">
      <c r="A430" s="5">
        <v>21518</v>
      </c>
      <c r="B430" s="8">
        <f t="shared" si="233"/>
        <v>-21.568000000000001</v>
      </c>
      <c r="C430" s="8">
        <f t="shared" si="234"/>
        <v>0.11499999999999844</v>
      </c>
      <c r="D430" s="2">
        <v>-40.869999999999997</v>
      </c>
      <c r="G430" s="20">
        <f t="shared" si="235"/>
        <v>-0.30841691881138428</v>
      </c>
      <c r="H430" s="34">
        <f t="shared" si="236"/>
        <v>-0.29886923391408854</v>
      </c>
      <c r="I430" s="32">
        <f t="shared" si="244"/>
        <v>-35.6</v>
      </c>
      <c r="J430" s="32">
        <f t="shared" si="240"/>
        <v>-35.372777777777777</v>
      </c>
      <c r="K430" s="32">
        <f t="shared" si="241"/>
        <v>-35.187592592592587</v>
      </c>
      <c r="L430" s="32">
        <f t="shared" si="242"/>
        <v>0.22722222222222399</v>
      </c>
      <c r="M430" s="63">
        <f t="shared" si="243"/>
        <v>0.41240740740741444</v>
      </c>
      <c r="N430" s="21"/>
      <c r="O430" s="29">
        <f t="shared" si="238"/>
        <v>-0.78083773620909425</v>
      </c>
      <c r="P430" s="29">
        <f t="shared" si="237"/>
        <v>-1.5699999999999999E-2</v>
      </c>
      <c r="Q430" s="29">
        <f t="shared" si="232"/>
        <v>-0.48713427572983403</v>
      </c>
      <c r="R430" s="29">
        <f t="shared" si="239"/>
        <v>1.95E-2</v>
      </c>
      <c r="S430" s="44"/>
      <c r="T430" s="60"/>
      <c r="U430" s="37"/>
      <c r="V430" s="16"/>
    </row>
    <row r="431" spans="1:22" ht="12.75">
      <c r="A431" s="5">
        <v>21411</v>
      </c>
      <c r="B431" s="8">
        <f t="shared" si="233"/>
        <v>-21.460999999999999</v>
      </c>
      <c r="C431" s="8">
        <f t="shared" si="234"/>
        <v>0.10700000000000287</v>
      </c>
      <c r="D431" s="2">
        <v>-40.96</v>
      </c>
      <c r="G431" s="20">
        <f t="shared" si="235"/>
        <v>-0.28932154901679108</v>
      </c>
      <c r="H431" s="34">
        <f t="shared" si="236"/>
        <v>-0.27977386411949534</v>
      </c>
      <c r="I431" s="32">
        <f t="shared" si="244"/>
        <v>-35.545000000000002</v>
      </c>
      <c r="J431" s="32">
        <f t="shared" si="240"/>
        <v>-35.396111111111111</v>
      </c>
      <c r="K431" s="32">
        <f t="shared" si="241"/>
        <v>-35.189074074074064</v>
      </c>
      <c r="L431" s="32">
        <f t="shared" si="242"/>
        <v>0.14888888888889085</v>
      </c>
      <c r="M431" s="63">
        <f t="shared" si="243"/>
        <v>0.35592592592593775</v>
      </c>
      <c r="N431" s="21"/>
      <c r="O431" s="29">
        <f t="shared" si="238"/>
        <v>-0.15061654874345518</v>
      </c>
      <c r="P431" s="29">
        <f t="shared" si="237"/>
        <v>-1.5699999999999999E-2</v>
      </c>
      <c r="Q431" s="29">
        <f t="shared" si="232"/>
        <v>0.18819732447139789</v>
      </c>
      <c r="R431" s="29">
        <f t="shared" si="239"/>
        <v>1.95E-2</v>
      </c>
      <c r="S431" s="44"/>
      <c r="T431" s="60"/>
      <c r="U431" s="37"/>
      <c r="V431" s="16"/>
    </row>
    <row r="432" spans="1:22" ht="12.75">
      <c r="A432" s="5">
        <v>21307</v>
      </c>
      <c r="B432" s="8">
        <f t="shared" si="233"/>
        <v>-21.356999999999999</v>
      </c>
      <c r="C432" s="8">
        <f t="shared" si="234"/>
        <v>0.1039999999999992</v>
      </c>
      <c r="D432" s="2">
        <v>-41.38</v>
      </c>
      <c r="G432" s="20">
        <f t="shared" si="235"/>
        <v>-0.27022617922219788</v>
      </c>
      <c r="H432" s="34">
        <f t="shared" si="236"/>
        <v>-0.26067849432490214</v>
      </c>
      <c r="I432" s="32">
        <f t="shared" si="244"/>
        <v>-35.043333333333329</v>
      </c>
      <c r="J432" s="32">
        <f t="shared" si="240"/>
        <v>-35.397777777777783</v>
      </c>
      <c r="K432" s="32">
        <f t="shared" si="241"/>
        <v>-35.175925925925931</v>
      </c>
      <c r="L432" s="32">
        <f t="shared" si="242"/>
        <v>-0.35444444444445367</v>
      </c>
      <c r="M432" s="63">
        <f t="shared" si="243"/>
        <v>-0.13259259259260148</v>
      </c>
      <c r="N432" s="21"/>
      <c r="O432" s="29">
        <f t="shared" si="238"/>
        <v>0.931454284952551</v>
      </c>
      <c r="P432" s="29">
        <f t="shared" si="237"/>
        <v>-1.5699999999999999E-2</v>
      </c>
      <c r="Q432" s="29">
        <f t="shared" si="232"/>
        <v>0.77546930497218036</v>
      </c>
      <c r="R432" s="29">
        <f t="shared" si="239"/>
        <v>1.95E-2</v>
      </c>
      <c r="S432" s="44"/>
      <c r="T432" s="60"/>
      <c r="U432" s="37"/>
      <c r="V432" s="16"/>
    </row>
    <row r="433" spans="1:22" ht="12.75">
      <c r="A433" s="5">
        <v>21201</v>
      </c>
      <c r="B433" s="8">
        <f t="shared" si="233"/>
        <v>-21.251000000000001</v>
      </c>
      <c r="C433" s="8">
        <f t="shared" si="234"/>
        <v>0.1059999999999981</v>
      </c>
      <c r="D433" s="2">
        <v>-41.24</v>
      </c>
      <c r="G433" s="20">
        <f t="shared" si="235"/>
        <v>-0.25113080942760468</v>
      </c>
      <c r="H433" s="34">
        <f t="shared" si="236"/>
        <v>-0.24158312453030895</v>
      </c>
      <c r="I433" s="32">
        <f t="shared" si="244"/>
        <v>-35.605000000000004</v>
      </c>
      <c r="J433" s="32">
        <f t="shared" si="240"/>
        <v>-35.223888888888894</v>
      </c>
      <c r="K433" s="32">
        <f t="shared" si="241"/>
        <v>-35.219444444444441</v>
      </c>
      <c r="L433" s="32">
        <f t="shared" si="242"/>
        <v>0.38111111111111029</v>
      </c>
      <c r="M433" s="63">
        <f t="shared" si="243"/>
        <v>0.38555555555556253</v>
      </c>
      <c r="N433" s="21"/>
      <c r="O433" s="29">
        <f t="shared" si="238"/>
        <v>-0.78083773620909402</v>
      </c>
      <c r="P433" s="29">
        <f t="shared" si="237"/>
        <v>-1.5699999999999999E-2</v>
      </c>
      <c r="Q433" s="29">
        <f t="shared" si="232"/>
        <v>0.99989057929515435</v>
      </c>
      <c r="R433" s="29">
        <f t="shared" si="239"/>
        <v>1.95E-2</v>
      </c>
      <c r="S433" s="44"/>
      <c r="T433" s="60"/>
      <c r="U433" s="37"/>
      <c r="V433" s="16"/>
    </row>
    <row r="434" spans="1:22" ht="12.75">
      <c r="A434" s="5">
        <v>21099</v>
      </c>
      <c r="B434" s="8">
        <f t="shared" si="233"/>
        <v>-21.149000000000001</v>
      </c>
      <c r="C434" s="8">
        <f t="shared" si="234"/>
        <v>0.10200000000000031</v>
      </c>
      <c r="D434" s="2">
        <v>-40.53</v>
      </c>
      <c r="G434" s="20">
        <f t="shared" si="235"/>
        <v>-0.23203543963301149</v>
      </c>
      <c r="H434" s="34">
        <f t="shared" si="236"/>
        <v>-0.22248775473571575</v>
      </c>
      <c r="I434" s="32">
        <f t="shared" si="244"/>
        <v>-35.023333333333333</v>
      </c>
      <c r="J434" s="32">
        <f t="shared" si="240"/>
        <v>-35.150555555555549</v>
      </c>
      <c r="K434" s="32">
        <f t="shared" si="241"/>
        <v>-35.251296296296296</v>
      </c>
      <c r="L434" s="32">
        <f t="shared" si="242"/>
        <v>-0.12722222222221546</v>
      </c>
      <c r="M434" s="63">
        <f t="shared" si="243"/>
        <v>-0.22796296296296248</v>
      </c>
      <c r="N434" s="21"/>
      <c r="O434" s="29">
        <f t="shared" si="238"/>
        <v>-0.15061654874345895</v>
      </c>
      <c r="P434" s="29">
        <f t="shared" si="237"/>
        <v>-1.5699999999999999E-2</v>
      </c>
      <c r="Q434" s="29">
        <f t="shared" si="232"/>
        <v>0.75645193901995866</v>
      </c>
      <c r="R434" s="29">
        <f t="shared" si="239"/>
        <v>1.95E-2</v>
      </c>
      <c r="S434" s="44"/>
      <c r="T434" s="60"/>
      <c r="U434" s="37"/>
      <c r="V434" s="16"/>
    </row>
    <row r="435" spans="1:22" ht="12.75">
      <c r="A435" s="5">
        <v>20998</v>
      </c>
      <c r="B435" s="8">
        <f t="shared" si="233"/>
        <v>-21.047999999999998</v>
      </c>
      <c r="C435" s="8">
        <f t="shared" si="234"/>
        <v>0.10100000000000264</v>
      </c>
      <c r="D435" s="2">
        <v>-40.56</v>
      </c>
      <c r="G435" s="20">
        <f t="shared" si="235"/>
        <v>-0.21294006983841829</v>
      </c>
      <c r="H435" s="34">
        <f t="shared" si="236"/>
        <v>-0.20339238494112255</v>
      </c>
      <c r="I435" s="32">
        <f t="shared" si="244"/>
        <v>-34.823333333333331</v>
      </c>
      <c r="J435" s="32">
        <f t="shared" si="240"/>
        <v>-35.000555555555557</v>
      </c>
      <c r="K435" s="32">
        <f t="shared" si="241"/>
        <v>-35.147592592592595</v>
      </c>
      <c r="L435" s="32">
        <f t="shared" si="242"/>
        <v>-0.17722222222222683</v>
      </c>
      <c r="M435" s="63">
        <f t="shared" si="243"/>
        <v>-0.32425925925926435</v>
      </c>
      <c r="N435" s="21"/>
      <c r="O435" s="29">
        <f t="shared" si="238"/>
        <v>0.93145428495254978</v>
      </c>
      <c r="P435" s="29">
        <f t="shared" si="237"/>
        <v>-1.5699999999999999E-2</v>
      </c>
      <c r="Q435" s="29">
        <f t="shared" si="232"/>
        <v>0.15906102945047726</v>
      </c>
      <c r="R435" s="29">
        <f t="shared" si="239"/>
        <v>1.95E-2</v>
      </c>
      <c r="S435" s="44"/>
      <c r="T435" s="60"/>
      <c r="U435" s="37"/>
      <c r="V435" s="16"/>
    </row>
    <row r="436" spans="1:22" ht="12.75">
      <c r="A436" s="5">
        <v>20888</v>
      </c>
      <c r="B436" s="8">
        <f t="shared" si="233"/>
        <v>-20.937999999999999</v>
      </c>
      <c r="C436" s="8">
        <f t="shared" si="234"/>
        <v>0.10999999999999943</v>
      </c>
      <c r="D436" s="2">
        <v>-40.81</v>
      </c>
      <c r="G436" s="20">
        <f t="shared" si="235"/>
        <v>-0.19384470004382509</v>
      </c>
      <c r="H436" s="34">
        <f t="shared" si="236"/>
        <v>-0.18429701514652935</v>
      </c>
      <c r="I436" s="32">
        <f t="shared" si="244"/>
        <v>-35.155000000000001</v>
      </c>
      <c r="J436" s="32">
        <f t="shared" si="240"/>
        <v>-35.061666666666667</v>
      </c>
      <c r="K436" s="32">
        <f t="shared" si="241"/>
        <v>-35.104814814814823</v>
      </c>
      <c r="L436" s="32">
        <f t="shared" si="242"/>
        <v>9.3333333333333712E-2</v>
      </c>
      <c r="M436" s="63">
        <f t="shared" si="243"/>
        <v>5.0185185185178227E-2</v>
      </c>
      <c r="N436" s="21"/>
      <c r="O436" s="29">
        <f t="shared" si="238"/>
        <v>-0.78083773620909613</v>
      </c>
      <c r="P436" s="29">
        <f t="shared" si="237"/>
        <v>-1.5699999999999999E-2</v>
      </c>
      <c r="Q436" s="29">
        <f t="shared" si="232"/>
        <v>-0.5127563035653141</v>
      </c>
      <c r="R436" s="29">
        <f t="shared" si="239"/>
        <v>1.95E-2</v>
      </c>
      <c r="S436" s="44"/>
      <c r="T436" s="60"/>
      <c r="U436" s="37"/>
      <c r="V436" s="16"/>
    </row>
    <row r="437" spans="1:22" ht="12.75">
      <c r="A437" s="5">
        <v>20792</v>
      </c>
      <c r="B437" s="8">
        <f t="shared" si="233"/>
        <v>-20.841999999999999</v>
      </c>
      <c r="C437" s="8">
        <f t="shared" si="234"/>
        <v>9.6000000000000085E-2</v>
      </c>
      <c r="D437" s="2">
        <v>-39.71</v>
      </c>
      <c r="G437" s="20">
        <f t="shared" si="235"/>
        <v>-0.17474933024923189</v>
      </c>
      <c r="H437" s="34">
        <f t="shared" si="236"/>
        <v>-0.16520164535193615</v>
      </c>
      <c r="I437" s="32">
        <f t="shared" si="244"/>
        <v>-35.206666666666671</v>
      </c>
      <c r="J437" s="32">
        <f t="shared" si="240"/>
        <v>-35.207222222222221</v>
      </c>
      <c r="K437" s="32">
        <f t="shared" si="241"/>
        <v>-35.117407407407399</v>
      </c>
      <c r="L437" s="32">
        <f t="shared" si="242"/>
        <v>-5.5555555555031333E-4</v>
      </c>
      <c r="M437" s="63">
        <f t="shared" si="243"/>
        <v>8.9259259259272028E-2</v>
      </c>
      <c r="N437" s="21"/>
      <c r="O437" s="29">
        <f t="shared" si="238"/>
        <v>-0.15061654874345567</v>
      </c>
      <c r="P437" s="29">
        <f t="shared" si="237"/>
        <v>-1.5699999999999999E-2</v>
      </c>
      <c r="Q437" s="29">
        <f t="shared" si="232"/>
        <v>-0.94464926349135125</v>
      </c>
      <c r="R437" s="29">
        <f t="shared" si="239"/>
        <v>1.95E-2</v>
      </c>
      <c r="S437" s="44"/>
      <c r="T437" s="60"/>
      <c r="U437" s="37"/>
    </row>
    <row r="438" spans="1:22" ht="12.75">
      <c r="A438" s="5">
        <v>20683</v>
      </c>
      <c r="B438" s="8">
        <f t="shared" si="233"/>
        <v>-20.733000000000001</v>
      </c>
      <c r="C438" s="8">
        <f t="shared" si="234"/>
        <v>0.10899999999999821</v>
      </c>
      <c r="D438" s="2">
        <v>-40.049999999999997</v>
      </c>
      <c r="G438" s="20">
        <f t="shared" si="235"/>
        <v>-0.1556539604546387</v>
      </c>
      <c r="H438" s="34">
        <f t="shared" si="236"/>
        <v>-0.14610627555734296</v>
      </c>
      <c r="I438" s="32">
        <f t="shared" si="244"/>
        <v>-35.26</v>
      </c>
      <c r="J438" s="32">
        <f t="shared" si="240"/>
        <v>-35.044444444444444</v>
      </c>
      <c r="K438" s="32">
        <f t="shared" si="241"/>
        <v>-35.056574074074071</v>
      </c>
      <c r="L438" s="32">
        <f t="shared" si="242"/>
        <v>0.21555555555555372</v>
      </c>
      <c r="M438" s="63">
        <f t="shared" si="243"/>
        <v>0.20342592592592723</v>
      </c>
      <c r="N438" s="21"/>
      <c r="O438" s="29">
        <f t="shared" si="238"/>
        <v>0.93145428495254989</v>
      </c>
      <c r="P438" s="29">
        <f t="shared" si="237"/>
        <v>-1.5699999999999999E-2</v>
      </c>
      <c r="Q438" s="29">
        <f t="shared" si="232"/>
        <v>-0.93453033442265665</v>
      </c>
      <c r="R438" s="29">
        <f t="shared" si="239"/>
        <v>1.95E-2</v>
      </c>
      <c r="S438" s="44"/>
      <c r="T438" s="60"/>
      <c r="U438" s="37"/>
    </row>
    <row r="439" spans="1:22" ht="12.75">
      <c r="A439" s="5">
        <v>20583</v>
      </c>
      <c r="B439" s="8">
        <f t="shared" si="233"/>
        <v>-20.632999999999999</v>
      </c>
      <c r="C439" s="8">
        <f t="shared" si="234"/>
        <v>0.10000000000000142</v>
      </c>
      <c r="D439" s="2">
        <v>-38.94</v>
      </c>
      <c r="G439" s="20">
        <f t="shared" si="235"/>
        <v>-0.1365585906600455</v>
      </c>
      <c r="H439" s="34">
        <f t="shared" si="236"/>
        <v>-0.12701090576274976</v>
      </c>
      <c r="I439" s="32">
        <f t="shared" si="244"/>
        <v>-34.666666666666664</v>
      </c>
      <c r="J439" s="32">
        <f t="shared" si="240"/>
        <v>-35.028888888888893</v>
      </c>
      <c r="K439" s="32">
        <f t="shared" si="241"/>
        <v>-35.017592592592592</v>
      </c>
      <c r="L439" s="32">
        <f t="shared" si="242"/>
        <v>-0.36222222222222911</v>
      </c>
      <c r="M439" s="63">
        <f t="shared" si="243"/>
        <v>-0.35092592592592808</v>
      </c>
      <c r="N439" s="21"/>
      <c r="O439" s="29">
        <f t="shared" ref="O439:O454" si="245" xml:space="preserve"> SIN((2*PI()*(H439+P439)/0.0572861093837796) + 0.840686201)</f>
        <v>-0.78083773620909258</v>
      </c>
      <c r="P439" s="29">
        <f t="shared" si="237"/>
        <v>-1.5699999999999999E-2</v>
      </c>
      <c r="Q439" s="29">
        <f t="shared" si="232"/>
        <v>-0.48713427572984203</v>
      </c>
      <c r="R439" s="29">
        <f t="shared" si="239"/>
        <v>1.95E-2</v>
      </c>
    </row>
    <row r="440" spans="1:22" ht="12.75">
      <c r="A440" s="5">
        <v>20488</v>
      </c>
      <c r="B440" s="8">
        <f t="shared" si="233"/>
        <v>-20.538</v>
      </c>
      <c r="C440" s="8">
        <f t="shared" si="234"/>
        <v>9.4999999999998863E-2</v>
      </c>
      <c r="D440" s="2">
        <v>-39.49</v>
      </c>
      <c r="G440" s="20">
        <f t="shared" si="235"/>
        <v>-0.1174632208654523</v>
      </c>
      <c r="H440" s="34">
        <f t="shared" si="236"/>
        <v>-0.10791553596815656</v>
      </c>
      <c r="I440" s="32">
        <f t="shared" si="244"/>
        <v>-35.160000000000004</v>
      </c>
      <c r="J440" s="32">
        <f t="shared" si="240"/>
        <v>-34.994444444444447</v>
      </c>
      <c r="K440" s="32">
        <f t="shared" si="241"/>
        <v>-34.966666666666669</v>
      </c>
      <c r="L440" s="32">
        <f t="shared" si="242"/>
        <v>0.16555555555555657</v>
      </c>
      <c r="M440" s="63">
        <f t="shared" si="243"/>
        <v>0.19333333333333513</v>
      </c>
      <c r="N440" s="21"/>
      <c r="O440" s="29">
        <f t="shared" si="245"/>
        <v>-0.15061654874345767</v>
      </c>
      <c r="P440" s="29">
        <f t="shared" si="237"/>
        <v>-1.5699999999999999E-2</v>
      </c>
      <c r="Q440" s="29">
        <f t="shared" si="232"/>
        <v>0.18819732447138893</v>
      </c>
      <c r="R440" s="29">
        <f t="shared" si="239"/>
        <v>1.95E-2</v>
      </c>
    </row>
    <row r="441" spans="1:22" ht="12.75">
      <c r="A441" s="5">
        <v>20387</v>
      </c>
      <c r="B441" s="8">
        <f t="shared" si="233"/>
        <v>-20.437000000000001</v>
      </c>
      <c r="C441" s="8">
        <f t="shared" si="234"/>
        <v>0.10099999999999909</v>
      </c>
      <c r="D441" s="2">
        <v>-39.15</v>
      </c>
      <c r="G441" s="20">
        <f t="shared" si="235"/>
        <v>-9.8367851070859103E-2</v>
      </c>
      <c r="H441" s="56">
        <f t="shared" si="236"/>
        <v>-8.8820166173563364E-2</v>
      </c>
      <c r="I441" s="32">
        <f t="shared" si="244"/>
        <v>-35.156666666666666</v>
      </c>
      <c r="J441" s="32">
        <f t="shared" si="240"/>
        <v>-35.124722222222225</v>
      </c>
      <c r="K441" s="32">
        <f t="shared" si="241"/>
        <v>-34.987592592592591</v>
      </c>
      <c r="L441" s="32">
        <f t="shared" si="242"/>
        <v>3.1944444444441444E-2</v>
      </c>
      <c r="M441" s="63">
        <f t="shared" si="243"/>
        <v>0.16907407407407504</v>
      </c>
      <c r="N441" s="21"/>
      <c r="O441" s="29">
        <f t="shared" si="245"/>
        <v>0.93145428495255123</v>
      </c>
      <c r="P441" s="29">
        <f t="shared" si="237"/>
        <v>-1.5699999999999999E-2</v>
      </c>
      <c r="Q441" s="29">
        <f t="shared" si="232"/>
        <v>0.7754693049721757</v>
      </c>
      <c r="R441" s="29">
        <f t="shared" si="239"/>
        <v>1.95E-2</v>
      </c>
    </row>
    <row r="442" spans="1:22" ht="12.75">
      <c r="A442" s="5">
        <v>20293</v>
      </c>
      <c r="B442" s="8">
        <f t="shared" si="233"/>
        <v>-20.343</v>
      </c>
      <c r="C442" s="8">
        <f t="shared" si="234"/>
        <v>9.4000000000001194E-2</v>
      </c>
      <c r="D442" s="2">
        <v>-40.56</v>
      </c>
      <c r="G442" s="20">
        <f t="shared" si="235"/>
        <v>-7.9272481276265905E-2</v>
      </c>
      <c r="H442" s="34">
        <f t="shared" si="236"/>
        <v>-6.9724796378970166E-2</v>
      </c>
      <c r="I442" s="32">
        <f t="shared" si="244"/>
        <v>-35.057499999999997</v>
      </c>
      <c r="J442" s="32"/>
      <c r="K442" s="32"/>
      <c r="L442" s="32"/>
      <c r="M442" s="20"/>
      <c r="N442" s="21"/>
      <c r="O442" s="29">
        <f t="shared" si="245"/>
        <v>-0.78083773620909247</v>
      </c>
      <c r="P442" s="29">
        <f t="shared" si="237"/>
        <v>-1.5699999999999999E-2</v>
      </c>
      <c r="Q442" s="29">
        <f t="shared" si="232"/>
        <v>0.99989057929515446</v>
      </c>
      <c r="R442" s="29">
        <f t="shared" si="239"/>
        <v>1.95E-2</v>
      </c>
    </row>
    <row r="443" spans="1:22" ht="12.75">
      <c r="A443" s="5">
        <v>20195</v>
      </c>
      <c r="B443" s="8">
        <f t="shared" si="233"/>
        <v>-20.245000000000001</v>
      </c>
      <c r="C443" s="8">
        <f t="shared" si="234"/>
        <v>9.7999999999998977E-2</v>
      </c>
      <c r="D443" s="2">
        <v>-40.450000000000003</v>
      </c>
      <c r="G443" s="20">
        <f t="shared" si="235"/>
        <v>-6.0177111481672707E-2</v>
      </c>
      <c r="H443" s="34">
        <f t="shared" si="236"/>
        <v>-5.0629426584376969E-2</v>
      </c>
      <c r="I443" s="32">
        <f t="shared" si="244"/>
        <v>-34.672499999999999</v>
      </c>
      <c r="J443" s="32"/>
      <c r="K443" s="32"/>
      <c r="L443" s="32"/>
      <c r="M443" s="20"/>
      <c r="N443" s="21"/>
      <c r="O443" s="29">
        <f t="shared" si="245"/>
        <v>-0.15061654874345967</v>
      </c>
      <c r="P443" s="29">
        <f t="shared" si="237"/>
        <v>-1.5699999999999999E-2</v>
      </c>
      <c r="Q443" s="29">
        <f t="shared" si="232"/>
        <v>0.75645193901996377</v>
      </c>
      <c r="R443" s="29">
        <f t="shared" ref="R443:R454" si="246">R442</f>
        <v>1.95E-2</v>
      </c>
    </row>
    <row r="444" spans="1:22" ht="12.75">
      <c r="A444" s="5">
        <v>20106</v>
      </c>
      <c r="B444" s="8">
        <f t="shared" si="233"/>
        <v>-20.155999999999999</v>
      </c>
      <c r="C444" s="8">
        <f t="shared" si="234"/>
        <v>8.9000000000002188E-2</v>
      </c>
      <c r="D444" s="2">
        <v>-39.979999999999997</v>
      </c>
      <c r="G444" s="20">
        <f t="shared" ref="G444:G454" si="247">G443+0.0190953697945932</f>
        <v>-4.1081741687079509E-2</v>
      </c>
      <c r="H444" s="34">
        <f t="shared" ref="H444:H454" si="248">H443+0.0190953697945932</f>
        <v>-3.1534056789783771E-2</v>
      </c>
      <c r="I444" s="32">
        <f t="shared" si="244"/>
        <v>-34.365000000000002</v>
      </c>
      <c r="J444" s="32"/>
      <c r="K444" s="32"/>
      <c r="L444" s="32"/>
      <c r="M444" s="20"/>
      <c r="N444" s="21"/>
      <c r="O444" s="29">
        <f t="shared" si="245"/>
        <v>0.931454284952552</v>
      </c>
      <c r="P444" s="29">
        <f t="shared" si="237"/>
        <v>-1.5699999999999999E-2</v>
      </c>
      <c r="Q444" s="29">
        <f t="shared" si="232"/>
        <v>0.15906102945048495</v>
      </c>
      <c r="R444" s="29">
        <f t="shared" si="246"/>
        <v>1.95E-2</v>
      </c>
    </row>
    <row r="445" spans="1:22" ht="12.75">
      <c r="A445" s="5">
        <v>20013</v>
      </c>
      <c r="B445" s="8">
        <f t="shared" si="233"/>
        <v>-20.062999999999999</v>
      </c>
      <c r="C445" s="8">
        <f t="shared" si="234"/>
        <v>9.2999999999999972E-2</v>
      </c>
      <c r="D445" s="2">
        <v>-39.630000000000003</v>
      </c>
      <c r="G445" s="20">
        <f t="shared" si="247"/>
        <v>-2.1986371892486308E-2</v>
      </c>
      <c r="H445" s="34">
        <f t="shared" si="248"/>
        <v>-1.243868699519057E-2</v>
      </c>
      <c r="I445" s="32">
        <f t="shared" si="244"/>
        <v>-35.343333333333334</v>
      </c>
      <c r="J445" s="32"/>
      <c r="K445" s="32"/>
      <c r="L445" s="32"/>
      <c r="M445" s="20"/>
      <c r="N445" s="21"/>
      <c r="O445" s="29">
        <f t="shared" si="245"/>
        <v>-0.7808377362090918</v>
      </c>
      <c r="P445" s="29">
        <f t="shared" si="237"/>
        <v>-1.5699999999999999E-2</v>
      </c>
      <c r="Q445" s="29">
        <f t="shared" si="232"/>
        <v>-0.51275630356530744</v>
      </c>
      <c r="R445" s="29">
        <f t="shared" si="246"/>
        <v>1.95E-2</v>
      </c>
    </row>
    <row r="446" spans="1:22" ht="12.75">
      <c r="A446" s="5">
        <v>19916</v>
      </c>
      <c r="B446" s="8">
        <f t="shared" si="233"/>
        <v>-19.966000000000001</v>
      </c>
      <c r="C446" s="8">
        <f t="shared" si="234"/>
        <v>9.6999999999997755E-2</v>
      </c>
      <c r="D446" s="2">
        <v>-39.51</v>
      </c>
      <c r="G446" s="20">
        <f t="shared" si="247"/>
        <v>-2.891002097893107E-3</v>
      </c>
      <c r="H446" s="34">
        <f t="shared" si="248"/>
        <v>6.6566827994026315E-3</v>
      </c>
      <c r="I446" s="32"/>
      <c r="J446" s="32"/>
      <c r="K446" s="32"/>
      <c r="L446" s="32"/>
      <c r="M446" s="20"/>
      <c r="N446" s="21"/>
      <c r="O446" s="29">
        <f t="shared" si="245"/>
        <v>-0.15061654874346023</v>
      </c>
      <c r="P446" s="29">
        <f t="shared" si="237"/>
        <v>-1.5699999999999999E-2</v>
      </c>
      <c r="Q446" s="29">
        <f t="shared" si="232"/>
        <v>-0.94464926349134859</v>
      </c>
      <c r="R446" s="29">
        <f t="shared" si="246"/>
        <v>1.95E-2</v>
      </c>
    </row>
    <row r="447" spans="1:22" ht="12.75">
      <c r="A447" s="5">
        <v>19820</v>
      </c>
      <c r="B447" s="8">
        <f t="shared" si="233"/>
        <v>-19.87</v>
      </c>
      <c r="C447" s="8">
        <f t="shared" si="234"/>
        <v>9.6000000000000085E-2</v>
      </c>
      <c r="D447" s="2">
        <v>-40.11</v>
      </c>
      <c r="G447" s="20">
        <f t="shared" si="247"/>
        <v>1.6204367696700094E-2</v>
      </c>
      <c r="H447" s="34">
        <f t="shared" si="248"/>
        <v>2.5752052593995833E-2</v>
      </c>
      <c r="I447" s="32"/>
      <c r="J447" s="32"/>
      <c r="K447" s="32"/>
      <c r="L447" s="32"/>
      <c r="M447" s="20"/>
      <c r="N447" s="21"/>
      <c r="O447" s="29">
        <f t="shared" si="245"/>
        <v>0.93145428495255189</v>
      </c>
      <c r="P447" s="29">
        <f t="shared" si="237"/>
        <v>-1.5699999999999999E-2</v>
      </c>
      <c r="Q447" s="29">
        <f t="shared" si="232"/>
        <v>-0.93453033442265943</v>
      </c>
      <c r="R447" s="29">
        <f t="shared" si="246"/>
        <v>1.95E-2</v>
      </c>
    </row>
    <row r="448" spans="1:22" ht="12.75">
      <c r="A448" s="5">
        <v>19723</v>
      </c>
      <c r="B448" s="8">
        <f t="shared" si="233"/>
        <v>-19.773</v>
      </c>
      <c r="C448" s="8">
        <f t="shared" si="234"/>
        <v>9.7000000000001307E-2</v>
      </c>
      <c r="D448" s="2">
        <v>-39.15</v>
      </c>
      <c r="G448" s="20">
        <f t="shared" si="247"/>
        <v>3.5299737491293295E-2</v>
      </c>
      <c r="H448" s="34">
        <f t="shared" si="248"/>
        <v>4.4847422388589034E-2</v>
      </c>
      <c r="I448" s="32"/>
      <c r="J448" s="32"/>
      <c r="K448" s="32"/>
      <c r="L448" s="32"/>
      <c r="M448" s="20"/>
      <c r="N448" s="21"/>
      <c r="O448" s="29">
        <f t="shared" si="245"/>
        <v>-0.78083773620909214</v>
      </c>
      <c r="P448" s="29">
        <f t="shared" si="237"/>
        <v>-1.5699999999999999E-2</v>
      </c>
      <c r="Q448" s="29">
        <f t="shared" si="232"/>
        <v>-0.48713427572984841</v>
      </c>
      <c r="R448" s="29">
        <f t="shared" si="246"/>
        <v>1.95E-2</v>
      </c>
    </row>
    <row r="449" spans="1:18" ht="12.75">
      <c r="A449" s="5">
        <v>19620</v>
      </c>
      <c r="B449" s="8">
        <f t="shared" si="233"/>
        <v>-19.670000000000002</v>
      </c>
      <c r="C449" s="8">
        <f t="shared" si="234"/>
        <v>0.10299999999999798</v>
      </c>
      <c r="D449" s="2">
        <v>-40.15</v>
      </c>
      <c r="G449" s="20">
        <f t="shared" si="247"/>
        <v>5.4395107285886493E-2</v>
      </c>
      <c r="H449" s="34">
        <f t="shared" si="248"/>
        <v>6.3942792183182232E-2</v>
      </c>
      <c r="I449" s="32"/>
      <c r="J449" s="32"/>
      <c r="K449" s="32"/>
      <c r="L449" s="32"/>
      <c r="M449" s="20"/>
      <c r="N449" s="21"/>
      <c r="O449" s="29">
        <f t="shared" si="245"/>
        <v>-0.15061654874346014</v>
      </c>
      <c r="P449" s="29">
        <f t="shared" si="237"/>
        <v>-1.5699999999999999E-2</v>
      </c>
      <c r="Q449" s="29">
        <f t="shared" si="232"/>
        <v>0.18819732447138082</v>
      </c>
      <c r="R449" s="29">
        <f t="shared" si="246"/>
        <v>1.95E-2</v>
      </c>
    </row>
    <row r="450" spans="1:18" ht="12.75">
      <c r="A450" s="5">
        <v>19522</v>
      </c>
      <c r="B450" s="8">
        <f t="shared" si="233"/>
        <v>-19.571999999999999</v>
      </c>
      <c r="C450" s="8">
        <f t="shared" si="234"/>
        <v>9.800000000000253E-2</v>
      </c>
      <c r="D450" s="2">
        <v>-39.01</v>
      </c>
      <c r="G450" s="20">
        <f t="shared" si="247"/>
        <v>7.3490477080479691E-2</v>
      </c>
      <c r="H450" s="34">
        <f t="shared" si="248"/>
        <v>8.3038161977775429E-2</v>
      </c>
      <c r="I450" s="32"/>
      <c r="J450" s="32"/>
      <c r="K450" s="32"/>
      <c r="L450" s="32"/>
      <c r="M450" s="20"/>
      <c r="N450" s="21"/>
      <c r="O450" s="29">
        <f t="shared" si="245"/>
        <v>0.93145428495255211</v>
      </c>
      <c r="P450" s="29">
        <f t="shared" si="237"/>
        <v>-1.5699999999999999E-2</v>
      </c>
      <c r="Q450" s="29">
        <f t="shared" ref="Q450:Q454" si="249" xml:space="preserve"> SIN((2*PI()*(H450+R450)/0.171858328151339) + 3.421821408)</f>
        <v>0.77546930497217048</v>
      </c>
      <c r="R450" s="29">
        <f t="shared" si="246"/>
        <v>1.95E-2</v>
      </c>
    </row>
    <row r="451" spans="1:18" ht="12.75">
      <c r="A451" s="5">
        <v>19428</v>
      </c>
      <c r="B451" s="8">
        <f t="shared" ref="B451:B514" si="250">(-A451-50)/1000</f>
        <v>-19.478000000000002</v>
      </c>
      <c r="C451" s="8">
        <f t="shared" si="234"/>
        <v>9.3999999999997641E-2</v>
      </c>
      <c r="D451" s="2">
        <v>-39.619999999999997</v>
      </c>
      <c r="G451" s="20">
        <f t="shared" si="247"/>
        <v>9.2585846875072889E-2</v>
      </c>
      <c r="H451" s="34">
        <f t="shared" si="248"/>
        <v>0.10213353177236863</v>
      </c>
      <c r="I451" s="32"/>
      <c r="J451" s="32"/>
      <c r="K451" s="32"/>
      <c r="L451" s="32"/>
      <c r="M451" s="20"/>
      <c r="N451" s="21"/>
      <c r="O451" s="29">
        <f t="shared" si="245"/>
        <v>-0.78083773620909092</v>
      </c>
      <c r="P451" s="29">
        <f t="shared" si="237"/>
        <v>-1.5699999999999999E-2</v>
      </c>
      <c r="Q451" s="29">
        <f t="shared" si="249"/>
        <v>0.99989057929515457</v>
      </c>
      <c r="R451" s="29">
        <f t="shared" si="246"/>
        <v>1.95E-2</v>
      </c>
    </row>
    <row r="452" spans="1:18" ht="12.75">
      <c r="A452" s="5">
        <v>19344</v>
      </c>
      <c r="B452" s="8">
        <f t="shared" si="250"/>
        <v>-19.393999999999998</v>
      </c>
      <c r="C452" s="8">
        <f t="shared" ref="C452:C515" si="251">ABS(B451-B452)</f>
        <v>8.4000000000003183E-2</v>
      </c>
      <c r="D452" s="2">
        <v>-39.92</v>
      </c>
      <c r="G452" s="20">
        <f t="shared" si="247"/>
        <v>0.11168121666966609</v>
      </c>
      <c r="H452" s="34">
        <f t="shared" si="248"/>
        <v>0.12122890156696182</v>
      </c>
      <c r="I452" s="32"/>
      <c r="J452" s="32"/>
      <c r="K452" s="32"/>
      <c r="L452" s="32"/>
      <c r="M452" s="20"/>
      <c r="N452" s="21"/>
      <c r="O452" s="29">
        <f t="shared" si="245"/>
        <v>-0.15061654874346214</v>
      </c>
      <c r="P452" s="29">
        <f t="shared" si="237"/>
        <v>-1.5699999999999999E-2</v>
      </c>
      <c r="Q452" s="29">
        <f t="shared" si="249"/>
        <v>0.75645193901996921</v>
      </c>
      <c r="R452" s="29">
        <f t="shared" si="246"/>
        <v>1.95E-2</v>
      </c>
    </row>
    <row r="453" spans="1:18" ht="12.75">
      <c r="A453" s="5">
        <v>19255</v>
      </c>
      <c r="B453" s="8">
        <f t="shared" si="250"/>
        <v>-19.305</v>
      </c>
      <c r="C453" s="8">
        <f t="shared" si="251"/>
        <v>8.8999999999998636E-2</v>
      </c>
      <c r="D453" s="2">
        <v>-39.29</v>
      </c>
      <c r="G453" s="20">
        <f t="shared" si="247"/>
        <v>0.1307765864642593</v>
      </c>
      <c r="H453" s="34">
        <f t="shared" si="248"/>
        <v>0.14032427136155504</v>
      </c>
      <c r="I453" s="32"/>
      <c r="J453" s="32"/>
      <c r="K453" s="32"/>
      <c r="L453" s="32"/>
      <c r="M453" s="20"/>
      <c r="N453" s="21"/>
      <c r="O453" s="29">
        <f t="shared" si="245"/>
        <v>0.93145428495255089</v>
      </c>
      <c r="P453" s="29">
        <f t="shared" si="237"/>
        <v>-1.5699999999999999E-2</v>
      </c>
      <c r="Q453" s="29">
        <f t="shared" si="249"/>
        <v>0.15906102945049133</v>
      </c>
      <c r="R453" s="29">
        <f t="shared" si="246"/>
        <v>1.95E-2</v>
      </c>
    </row>
    <row r="454" spans="1:18" ht="12.75">
      <c r="A454" s="5">
        <v>19172</v>
      </c>
      <c r="B454" s="8">
        <f t="shared" si="250"/>
        <v>-19.222000000000001</v>
      </c>
      <c r="C454" s="8">
        <f t="shared" si="251"/>
        <v>8.2999999999998408E-2</v>
      </c>
      <c r="D454" s="2">
        <v>-38.71</v>
      </c>
      <c r="G454" s="20">
        <f t="shared" si="247"/>
        <v>0.1498719562588525</v>
      </c>
      <c r="H454" s="34">
        <f t="shared" si="248"/>
        <v>0.15941964115614823</v>
      </c>
      <c r="I454" s="32"/>
      <c r="J454" s="32"/>
      <c r="K454" s="32"/>
      <c r="L454" s="32"/>
      <c r="M454" s="20"/>
      <c r="N454" s="21"/>
      <c r="O454" s="29">
        <f t="shared" si="245"/>
        <v>-0.78083773620909291</v>
      </c>
      <c r="P454" s="29">
        <f t="shared" si="237"/>
        <v>-1.5699999999999999E-2</v>
      </c>
      <c r="Q454" s="29">
        <f t="shared" si="249"/>
        <v>-0.51275630356530189</v>
      </c>
      <c r="R454" s="29">
        <f t="shared" si="246"/>
        <v>1.95E-2</v>
      </c>
    </row>
    <row r="455" spans="1:18" ht="12.75">
      <c r="A455" s="5">
        <v>19088</v>
      </c>
      <c r="B455" s="8">
        <f t="shared" si="250"/>
        <v>-19.138000000000002</v>
      </c>
      <c r="C455" s="8">
        <f t="shared" si="251"/>
        <v>8.3999999999999631E-2</v>
      </c>
      <c r="D455" s="2">
        <v>-39.020000000000003</v>
      </c>
      <c r="G455" s="20"/>
      <c r="H455" s="34"/>
      <c r="I455" s="32"/>
      <c r="J455" s="32"/>
      <c r="K455" s="32"/>
      <c r="L455" s="32"/>
      <c r="M455" s="20"/>
      <c r="N455" s="21"/>
      <c r="O455" s="70"/>
      <c r="P455" s="70"/>
    </row>
    <row r="456" spans="1:18">
      <c r="A456" s="5">
        <v>18995</v>
      </c>
      <c r="B456" s="8">
        <f t="shared" si="250"/>
        <v>-19.045000000000002</v>
      </c>
      <c r="C456" s="8">
        <f t="shared" si="251"/>
        <v>9.2999999999999972E-2</v>
      </c>
      <c r="D456" s="2">
        <v>-39.33</v>
      </c>
    </row>
    <row r="457" spans="1:18">
      <c r="A457" s="5">
        <v>18889</v>
      </c>
      <c r="B457" s="8">
        <f t="shared" si="250"/>
        <v>-18.939</v>
      </c>
      <c r="C457" s="8">
        <f t="shared" si="251"/>
        <v>0.10600000000000165</v>
      </c>
      <c r="D457" s="2">
        <v>-39.26</v>
      </c>
    </row>
    <row r="458" spans="1:18">
      <c r="A458" s="5">
        <v>18781</v>
      </c>
      <c r="B458" s="8">
        <f t="shared" si="250"/>
        <v>-18.831</v>
      </c>
      <c r="C458" s="8">
        <f t="shared" si="251"/>
        <v>0.10800000000000054</v>
      </c>
      <c r="D458" s="2">
        <v>-39.33</v>
      </c>
    </row>
    <row r="459" spans="1:18">
      <c r="A459" s="5">
        <v>18677</v>
      </c>
      <c r="B459" s="8">
        <f t="shared" si="250"/>
        <v>-18.727</v>
      </c>
      <c r="C459" s="8">
        <f t="shared" si="251"/>
        <v>0.1039999999999992</v>
      </c>
      <c r="D459" s="2">
        <v>-39.28</v>
      </c>
    </row>
    <row r="460" spans="1:18">
      <c r="A460" s="5">
        <v>18572</v>
      </c>
      <c r="B460" s="8">
        <f t="shared" si="250"/>
        <v>-18.622</v>
      </c>
      <c r="C460" s="8">
        <f t="shared" si="251"/>
        <v>0.10500000000000043</v>
      </c>
      <c r="D460" s="2">
        <v>-39.81</v>
      </c>
    </row>
    <row r="461" spans="1:18">
      <c r="A461" s="5">
        <v>18476</v>
      </c>
      <c r="B461" s="8">
        <f t="shared" si="250"/>
        <v>-18.526</v>
      </c>
      <c r="C461" s="8">
        <f t="shared" si="251"/>
        <v>9.6000000000000085E-2</v>
      </c>
      <c r="D461" s="2">
        <v>-39.39</v>
      </c>
    </row>
    <row r="462" spans="1:18">
      <c r="A462" s="5">
        <v>18370</v>
      </c>
      <c r="B462" s="8">
        <f t="shared" si="250"/>
        <v>-18.420000000000002</v>
      </c>
      <c r="C462" s="8">
        <f t="shared" si="251"/>
        <v>0.1059999999999981</v>
      </c>
      <c r="D462" s="2">
        <v>-39.72</v>
      </c>
    </row>
    <row r="463" spans="1:18">
      <c r="A463" s="5">
        <v>18279</v>
      </c>
      <c r="B463" s="8">
        <f t="shared" si="250"/>
        <v>-18.329000000000001</v>
      </c>
      <c r="C463" s="8">
        <f t="shared" si="251"/>
        <v>9.100000000000108E-2</v>
      </c>
      <c r="D463" s="2">
        <v>-39.94</v>
      </c>
    </row>
    <row r="464" spans="1:18">
      <c r="A464" s="5">
        <v>18178</v>
      </c>
      <c r="B464" s="8">
        <f t="shared" si="250"/>
        <v>-18.228000000000002</v>
      </c>
      <c r="C464" s="8">
        <f t="shared" si="251"/>
        <v>0.10099999999999909</v>
      </c>
      <c r="D464" s="2">
        <v>-39.39</v>
      </c>
    </row>
    <row r="465" spans="1:4">
      <c r="A465" s="5">
        <v>18078</v>
      </c>
      <c r="B465" s="8">
        <f t="shared" si="250"/>
        <v>-18.128</v>
      </c>
      <c r="C465" s="8">
        <f t="shared" si="251"/>
        <v>0.10000000000000142</v>
      </c>
      <c r="D465" s="2">
        <v>-40.46</v>
      </c>
    </row>
    <row r="466" spans="1:4">
      <c r="A466" s="5">
        <v>17981</v>
      </c>
      <c r="B466" s="8">
        <f t="shared" si="250"/>
        <v>-18.030999999999999</v>
      </c>
      <c r="C466" s="8">
        <f t="shared" si="251"/>
        <v>9.7000000000001307E-2</v>
      </c>
      <c r="D466" s="2">
        <v>-39.299999999999997</v>
      </c>
    </row>
    <row r="467" spans="1:4">
      <c r="A467" s="5">
        <v>17882</v>
      </c>
      <c r="B467" s="8">
        <f t="shared" si="250"/>
        <v>-17.931999999999999</v>
      </c>
      <c r="C467" s="8">
        <f t="shared" si="251"/>
        <v>9.9000000000000199E-2</v>
      </c>
      <c r="D467" s="2">
        <v>-39.340000000000003</v>
      </c>
    </row>
    <row r="468" spans="1:4">
      <c r="A468" s="5">
        <v>17783</v>
      </c>
      <c r="B468" s="8">
        <f t="shared" si="250"/>
        <v>-17.832999999999998</v>
      </c>
      <c r="C468" s="8">
        <f t="shared" si="251"/>
        <v>9.9000000000000199E-2</v>
      </c>
      <c r="D468" s="2">
        <v>-40.340000000000003</v>
      </c>
    </row>
    <row r="469" spans="1:4">
      <c r="A469" s="5">
        <v>17692</v>
      </c>
      <c r="B469" s="8">
        <f t="shared" si="250"/>
        <v>-17.742000000000001</v>
      </c>
      <c r="C469" s="8">
        <f t="shared" si="251"/>
        <v>9.0999999999997527E-2</v>
      </c>
      <c r="D469" s="2">
        <v>-40.36</v>
      </c>
    </row>
    <row r="470" spans="1:4">
      <c r="A470" s="5">
        <v>17600</v>
      </c>
      <c r="B470" s="8">
        <f t="shared" si="250"/>
        <v>-17.649999999999999</v>
      </c>
      <c r="C470" s="8">
        <f t="shared" si="251"/>
        <v>9.2000000000002302E-2</v>
      </c>
      <c r="D470" s="2">
        <v>-40.22</v>
      </c>
    </row>
    <row r="471" spans="1:4">
      <c r="A471" s="5">
        <v>17510</v>
      </c>
      <c r="B471" s="8">
        <f t="shared" si="250"/>
        <v>-17.559999999999999</v>
      </c>
      <c r="C471" s="8">
        <f t="shared" si="251"/>
        <v>8.9999999999999858E-2</v>
      </c>
      <c r="D471" s="2">
        <v>-39.86</v>
      </c>
    </row>
    <row r="472" spans="1:4">
      <c r="A472" s="5">
        <v>17420</v>
      </c>
      <c r="B472" s="8">
        <f t="shared" si="250"/>
        <v>-17.47</v>
      </c>
      <c r="C472" s="8">
        <f t="shared" si="251"/>
        <v>8.9999999999999858E-2</v>
      </c>
      <c r="D472" s="2">
        <v>-40.53</v>
      </c>
    </row>
    <row r="473" spans="1:4">
      <c r="A473" s="5">
        <v>17336</v>
      </c>
      <c r="B473" s="8">
        <f t="shared" si="250"/>
        <v>-17.385999999999999</v>
      </c>
      <c r="C473" s="8">
        <f t="shared" si="251"/>
        <v>8.3999999999999631E-2</v>
      </c>
      <c r="D473" s="2">
        <v>-39.909999999999997</v>
      </c>
    </row>
    <row r="474" spans="1:4">
      <c r="A474" s="5">
        <v>17246</v>
      </c>
      <c r="B474" s="8">
        <f t="shared" si="250"/>
        <v>-17.295999999999999</v>
      </c>
      <c r="C474" s="8">
        <f t="shared" si="251"/>
        <v>8.9999999999999858E-2</v>
      </c>
      <c r="D474" s="2">
        <v>-39.97</v>
      </c>
    </row>
    <row r="475" spans="1:4">
      <c r="A475" s="5">
        <v>17173</v>
      </c>
      <c r="B475" s="8">
        <f t="shared" si="250"/>
        <v>-17.222999999999999</v>
      </c>
      <c r="C475" s="8">
        <f t="shared" si="251"/>
        <v>7.3000000000000398E-2</v>
      </c>
      <c r="D475" s="2">
        <v>-40.19</v>
      </c>
    </row>
    <row r="476" spans="1:4">
      <c r="A476" s="5">
        <v>17089</v>
      </c>
      <c r="B476" s="8">
        <f t="shared" si="250"/>
        <v>-17.138999999999999</v>
      </c>
      <c r="C476" s="8">
        <f t="shared" si="251"/>
        <v>8.3999999999999631E-2</v>
      </c>
      <c r="D476" s="2">
        <v>-40.76</v>
      </c>
    </row>
    <row r="477" spans="1:4">
      <c r="A477" s="5">
        <v>17004</v>
      </c>
      <c r="B477" s="8">
        <f t="shared" si="250"/>
        <v>-17.053999999999998</v>
      </c>
      <c r="C477" s="8">
        <f t="shared" si="251"/>
        <v>8.5000000000000853E-2</v>
      </c>
      <c r="D477" s="2">
        <v>-40.92</v>
      </c>
    </row>
    <row r="478" spans="1:4">
      <c r="A478" s="5">
        <v>16922</v>
      </c>
      <c r="B478" s="8">
        <f t="shared" si="250"/>
        <v>-16.972000000000001</v>
      </c>
      <c r="C478" s="8">
        <f t="shared" si="251"/>
        <v>8.1999999999997186E-2</v>
      </c>
      <c r="D478" s="2">
        <v>-40.81</v>
      </c>
    </row>
    <row r="479" spans="1:4">
      <c r="A479" s="5">
        <v>16847</v>
      </c>
      <c r="B479" s="8">
        <f t="shared" si="250"/>
        <v>-16.896999999999998</v>
      </c>
      <c r="C479" s="8">
        <f t="shared" si="251"/>
        <v>7.5000000000002842E-2</v>
      </c>
      <c r="D479" s="2">
        <v>-40.01</v>
      </c>
    </row>
    <row r="480" spans="1:4">
      <c r="A480" s="5">
        <v>16775</v>
      </c>
      <c r="B480" s="8">
        <f t="shared" si="250"/>
        <v>-16.824999999999999</v>
      </c>
      <c r="C480" s="8">
        <f t="shared" si="251"/>
        <v>7.1999999999999176E-2</v>
      </c>
      <c r="D480" s="2">
        <v>-39.57</v>
      </c>
    </row>
    <row r="481" spans="1:4">
      <c r="A481" s="5">
        <v>16702</v>
      </c>
      <c r="B481" s="8">
        <f t="shared" si="250"/>
        <v>-16.751999999999999</v>
      </c>
      <c r="C481" s="8">
        <f t="shared" si="251"/>
        <v>7.3000000000000398E-2</v>
      </c>
      <c r="D481" s="2">
        <v>-40.380000000000003</v>
      </c>
    </row>
    <row r="482" spans="1:4">
      <c r="A482" s="5">
        <v>16624</v>
      </c>
      <c r="B482" s="8">
        <f t="shared" si="250"/>
        <v>-16.673999999999999</v>
      </c>
      <c r="C482" s="8">
        <f t="shared" si="251"/>
        <v>7.7999999999999403E-2</v>
      </c>
      <c r="D482" s="2">
        <v>-40.68</v>
      </c>
    </row>
    <row r="483" spans="1:4">
      <c r="A483" s="5">
        <v>16553</v>
      </c>
      <c r="B483" s="8">
        <f t="shared" si="250"/>
        <v>-16.603000000000002</v>
      </c>
      <c r="C483" s="8">
        <f t="shared" si="251"/>
        <v>7.0999999999997954E-2</v>
      </c>
      <c r="D483" s="2">
        <v>-40.630000000000003</v>
      </c>
    </row>
    <row r="484" spans="1:4">
      <c r="A484" s="5">
        <v>16472</v>
      </c>
      <c r="B484" s="8">
        <f t="shared" si="250"/>
        <v>-16.521999999999998</v>
      </c>
      <c r="C484" s="8">
        <f t="shared" si="251"/>
        <v>8.100000000000307E-2</v>
      </c>
      <c r="D484" s="2">
        <v>-41.25</v>
      </c>
    </row>
    <row r="485" spans="1:4">
      <c r="A485" s="5">
        <v>16391</v>
      </c>
      <c r="B485" s="8">
        <f t="shared" si="250"/>
        <v>-16.440999999999999</v>
      </c>
      <c r="C485" s="8">
        <f t="shared" si="251"/>
        <v>8.0999999999999517E-2</v>
      </c>
      <c r="D485" s="2">
        <v>-40.119999999999997</v>
      </c>
    </row>
    <row r="486" spans="1:4">
      <c r="A486" s="5">
        <v>16310</v>
      </c>
      <c r="B486" s="8">
        <f t="shared" si="250"/>
        <v>-16.36</v>
      </c>
      <c r="C486" s="8">
        <f t="shared" si="251"/>
        <v>8.0999999999999517E-2</v>
      </c>
      <c r="D486" s="2">
        <v>-40.130000000000003</v>
      </c>
    </row>
    <row r="487" spans="1:4">
      <c r="A487" s="5">
        <v>16236</v>
      </c>
      <c r="B487" s="8">
        <f t="shared" si="250"/>
        <v>-16.286000000000001</v>
      </c>
      <c r="C487" s="8">
        <f t="shared" si="251"/>
        <v>7.3999999999998067E-2</v>
      </c>
      <c r="D487" s="2">
        <v>-40.340000000000003</v>
      </c>
    </row>
    <row r="488" spans="1:4">
      <c r="A488" s="5">
        <v>16161</v>
      </c>
      <c r="B488" s="8">
        <f t="shared" si="250"/>
        <v>-16.210999999999999</v>
      </c>
      <c r="C488" s="8">
        <f t="shared" si="251"/>
        <v>7.5000000000002842E-2</v>
      </c>
      <c r="D488" s="2">
        <v>-40.159999999999997</v>
      </c>
    </row>
    <row r="489" spans="1:4">
      <c r="A489" s="5">
        <v>16077</v>
      </c>
      <c r="B489" s="8">
        <f t="shared" si="250"/>
        <v>-16.126999999999999</v>
      </c>
      <c r="C489" s="8">
        <f t="shared" si="251"/>
        <v>8.3999999999999631E-2</v>
      </c>
      <c r="D489" s="2">
        <v>-40.200000000000003</v>
      </c>
    </row>
    <row r="490" spans="1:4">
      <c r="A490" s="5">
        <v>15995</v>
      </c>
      <c r="B490" s="8">
        <f t="shared" si="250"/>
        <v>-16.045000000000002</v>
      </c>
      <c r="C490" s="8">
        <f t="shared" si="251"/>
        <v>8.1999999999997186E-2</v>
      </c>
      <c r="D490" s="2">
        <v>-40</v>
      </c>
    </row>
    <row r="491" spans="1:4">
      <c r="A491" s="5">
        <v>15908</v>
      </c>
      <c r="B491" s="8">
        <f t="shared" si="250"/>
        <v>-15.958</v>
      </c>
      <c r="C491" s="8">
        <f t="shared" si="251"/>
        <v>8.7000000000001521E-2</v>
      </c>
      <c r="D491" s="2">
        <v>-41.24</v>
      </c>
    </row>
    <row r="492" spans="1:4">
      <c r="A492" s="5">
        <v>15829</v>
      </c>
      <c r="B492" s="8">
        <f t="shared" si="250"/>
        <v>-15.879</v>
      </c>
      <c r="C492" s="8">
        <f t="shared" si="251"/>
        <v>7.9000000000000625E-2</v>
      </c>
      <c r="D492" s="2">
        <v>-41.13</v>
      </c>
    </row>
    <row r="493" spans="1:4">
      <c r="A493" s="5">
        <v>15746</v>
      </c>
      <c r="B493" s="8">
        <f t="shared" si="250"/>
        <v>-15.795999999999999</v>
      </c>
      <c r="C493" s="8">
        <f t="shared" si="251"/>
        <v>8.3000000000000185E-2</v>
      </c>
      <c r="D493" s="2">
        <v>-40.630000000000003</v>
      </c>
    </row>
    <row r="494" spans="1:4">
      <c r="A494" s="5">
        <v>15662</v>
      </c>
      <c r="B494" s="8">
        <f t="shared" si="250"/>
        <v>-15.712</v>
      </c>
      <c r="C494" s="8">
        <f t="shared" si="251"/>
        <v>8.3999999999999631E-2</v>
      </c>
      <c r="D494" s="2">
        <v>-40.5</v>
      </c>
    </row>
    <row r="495" spans="1:4">
      <c r="A495" s="5">
        <v>15580</v>
      </c>
      <c r="B495" s="8">
        <f t="shared" si="250"/>
        <v>-15.63</v>
      </c>
      <c r="C495" s="8">
        <f t="shared" si="251"/>
        <v>8.1999999999998963E-2</v>
      </c>
      <c r="D495" s="2">
        <v>-40.6</v>
      </c>
    </row>
    <row r="496" spans="1:4">
      <c r="A496" s="5">
        <v>15497</v>
      </c>
      <c r="B496" s="8">
        <f t="shared" si="250"/>
        <v>-15.547000000000001</v>
      </c>
      <c r="C496" s="8">
        <f t="shared" si="251"/>
        <v>8.3000000000000185E-2</v>
      </c>
      <c r="D496" s="2">
        <v>-39.549999999999997</v>
      </c>
    </row>
    <row r="497" spans="1:4">
      <c r="A497" s="5">
        <v>15422</v>
      </c>
      <c r="B497" s="8">
        <f t="shared" si="250"/>
        <v>-15.472</v>
      </c>
      <c r="C497" s="8">
        <f t="shared" si="251"/>
        <v>7.5000000000001066E-2</v>
      </c>
      <c r="D497" s="2">
        <v>-39.33</v>
      </c>
    </row>
    <row r="498" spans="1:4">
      <c r="A498" s="5">
        <v>15337</v>
      </c>
      <c r="B498" s="8">
        <f t="shared" si="250"/>
        <v>-15.387</v>
      </c>
      <c r="C498" s="8">
        <f t="shared" si="251"/>
        <v>8.4999999999999076E-2</v>
      </c>
      <c r="D498" s="2">
        <v>-39.39</v>
      </c>
    </row>
    <row r="499" spans="1:4">
      <c r="A499" s="5">
        <v>15254</v>
      </c>
      <c r="B499" s="8">
        <f t="shared" si="250"/>
        <v>-15.304</v>
      </c>
      <c r="C499" s="8">
        <f t="shared" si="251"/>
        <v>8.3000000000000185E-2</v>
      </c>
      <c r="D499" s="2">
        <v>-39.43</v>
      </c>
    </row>
    <row r="500" spans="1:4">
      <c r="A500" s="5">
        <v>15176</v>
      </c>
      <c r="B500" s="8">
        <f t="shared" si="250"/>
        <v>-15.226000000000001</v>
      </c>
      <c r="C500" s="8">
        <f t="shared" si="251"/>
        <v>7.7999999999999403E-2</v>
      </c>
      <c r="D500" s="2">
        <v>-39.29</v>
      </c>
    </row>
    <row r="501" spans="1:4">
      <c r="A501" s="5">
        <v>15104</v>
      </c>
      <c r="B501" s="8">
        <f t="shared" si="250"/>
        <v>-15.154</v>
      </c>
      <c r="C501" s="8">
        <f t="shared" si="251"/>
        <v>7.2000000000000952E-2</v>
      </c>
      <c r="D501" s="2">
        <v>-38.68</v>
      </c>
    </row>
    <row r="502" spans="1:4">
      <c r="A502" s="5">
        <v>15036</v>
      </c>
      <c r="B502" s="8">
        <f t="shared" si="250"/>
        <v>-15.086</v>
      </c>
      <c r="C502" s="8">
        <f t="shared" si="251"/>
        <v>6.7999999999999616E-2</v>
      </c>
      <c r="D502" s="2">
        <v>-38.82</v>
      </c>
    </row>
    <row r="503" spans="1:4">
      <c r="A503" s="5">
        <v>14963</v>
      </c>
      <c r="B503" s="8">
        <f t="shared" si="250"/>
        <v>-15.013</v>
      </c>
      <c r="C503" s="8">
        <f t="shared" si="251"/>
        <v>7.3000000000000398E-2</v>
      </c>
      <c r="D503" s="2">
        <v>-39.71</v>
      </c>
    </row>
    <row r="504" spans="1:4">
      <c r="A504" s="5">
        <v>14894</v>
      </c>
      <c r="B504" s="8">
        <f t="shared" si="250"/>
        <v>-14.944000000000001</v>
      </c>
      <c r="C504" s="8">
        <f t="shared" si="251"/>
        <v>6.8999999999999062E-2</v>
      </c>
      <c r="D504" s="2">
        <v>-40.18</v>
      </c>
    </row>
    <row r="505" spans="1:4">
      <c r="A505" s="5">
        <v>14822</v>
      </c>
      <c r="B505" s="8">
        <f t="shared" si="250"/>
        <v>-14.872</v>
      </c>
      <c r="C505" s="8">
        <f t="shared" si="251"/>
        <v>7.2000000000000952E-2</v>
      </c>
      <c r="D505" s="2">
        <v>-39.97</v>
      </c>
    </row>
    <row r="506" spans="1:4">
      <c r="A506" s="5">
        <v>14750</v>
      </c>
      <c r="B506" s="8">
        <f t="shared" si="250"/>
        <v>-14.8</v>
      </c>
      <c r="C506" s="8">
        <f t="shared" si="251"/>
        <v>7.1999999999999176E-2</v>
      </c>
      <c r="D506" s="2">
        <v>-38.97</v>
      </c>
    </row>
    <row r="507" spans="1:4">
      <c r="A507" s="5">
        <v>14673</v>
      </c>
      <c r="B507" s="8">
        <f t="shared" si="250"/>
        <v>-14.723000000000001</v>
      </c>
      <c r="C507" s="8">
        <f t="shared" si="251"/>
        <v>7.6999999999999957E-2</v>
      </c>
      <c r="D507" s="2">
        <v>-39.869999999999997</v>
      </c>
    </row>
    <row r="508" spans="1:4">
      <c r="A508" s="5">
        <v>14631</v>
      </c>
      <c r="B508" s="8">
        <f t="shared" si="250"/>
        <v>-14.680999999999999</v>
      </c>
      <c r="C508" s="8">
        <f t="shared" si="251"/>
        <v>4.2000000000001592E-2</v>
      </c>
      <c r="D508" s="2">
        <v>-37.630000000000003</v>
      </c>
    </row>
    <row r="509" spans="1:4">
      <c r="A509" s="5">
        <v>14591</v>
      </c>
      <c r="B509" s="8">
        <f t="shared" si="250"/>
        <v>-14.641</v>
      </c>
      <c r="C509" s="8">
        <f t="shared" si="251"/>
        <v>3.9999999999999147E-2</v>
      </c>
      <c r="D509" s="2">
        <v>-36.659999999999997</v>
      </c>
    </row>
    <row r="510" spans="1:4">
      <c r="A510" s="5">
        <v>14558</v>
      </c>
      <c r="B510" s="8">
        <f t="shared" si="250"/>
        <v>-14.608000000000001</v>
      </c>
      <c r="C510" s="8">
        <f t="shared" si="251"/>
        <v>3.2999999999999474E-2</v>
      </c>
      <c r="D510" s="2">
        <v>-36</v>
      </c>
    </row>
    <row r="511" spans="1:4">
      <c r="A511" s="5">
        <v>14527</v>
      </c>
      <c r="B511" s="8">
        <f t="shared" si="250"/>
        <v>-14.577</v>
      </c>
      <c r="C511" s="8">
        <f t="shared" si="251"/>
        <v>3.1000000000000583E-2</v>
      </c>
      <c r="D511" s="2">
        <v>-35.4</v>
      </c>
    </row>
    <row r="512" spans="1:4">
      <c r="A512" s="5">
        <v>14494</v>
      </c>
      <c r="B512" s="8">
        <f t="shared" si="250"/>
        <v>-14.544</v>
      </c>
      <c r="C512" s="8">
        <f t="shared" si="251"/>
        <v>3.2999999999999474E-2</v>
      </c>
      <c r="D512" s="2">
        <v>-35.229999999999997</v>
      </c>
    </row>
    <row r="513" spans="1:4">
      <c r="A513" s="5">
        <v>14462</v>
      </c>
      <c r="B513" s="8">
        <f t="shared" si="250"/>
        <v>-14.512</v>
      </c>
      <c r="C513" s="8">
        <f t="shared" si="251"/>
        <v>3.2000000000000028E-2</v>
      </c>
      <c r="D513" s="2">
        <v>-35.299999999999997</v>
      </c>
    </row>
    <row r="514" spans="1:4">
      <c r="A514" s="5">
        <v>14432</v>
      </c>
      <c r="B514" s="8">
        <f t="shared" si="250"/>
        <v>-14.481999999999999</v>
      </c>
      <c r="C514" s="8">
        <f t="shared" si="251"/>
        <v>3.0000000000001137E-2</v>
      </c>
      <c r="D514" s="2">
        <v>-35.56</v>
      </c>
    </row>
    <row r="515" spans="1:4">
      <c r="A515" s="5">
        <v>14398</v>
      </c>
      <c r="B515" s="8">
        <f t="shared" ref="B515:B578" si="252">(-A515-50)/1000</f>
        <v>-14.448</v>
      </c>
      <c r="C515" s="8">
        <f t="shared" si="251"/>
        <v>3.399999999999892E-2</v>
      </c>
      <c r="D515" s="2">
        <v>-36.18</v>
      </c>
    </row>
    <row r="516" spans="1:4">
      <c r="A516" s="5">
        <v>14363</v>
      </c>
      <c r="B516" s="8">
        <f t="shared" si="252"/>
        <v>-14.413</v>
      </c>
      <c r="C516" s="8">
        <f t="shared" ref="C516:C579" si="253">ABS(B515-B516)</f>
        <v>3.5000000000000142E-2</v>
      </c>
      <c r="D516" s="2">
        <v>-36.65</v>
      </c>
    </row>
    <row r="517" spans="1:4">
      <c r="A517" s="5">
        <v>14331</v>
      </c>
      <c r="B517" s="8">
        <f t="shared" si="252"/>
        <v>-14.381</v>
      </c>
      <c r="C517" s="8">
        <f t="shared" si="253"/>
        <v>3.2000000000000028E-2</v>
      </c>
      <c r="D517" s="2">
        <v>-36.11</v>
      </c>
    </row>
    <row r="518" spans="1:4">
      <c r="A518" s="5">
        <v>14296</v>
      </c>
      <c r="B518" s="8">
        <f t="shared" si="252"/>
        <v>-14.346</v>
      </c>
      <c r="C518" s="8">
        <f t="shared" si="253"/>
        <v>3.5000000000000142E-2</v>
      </c>
      <c r="D518" s="2">
        <v>-36.04</v>
      </c>
    </row>
    <row r="519" spans="1:4">
      <c r="A519" s="5">
        <v>14261</v>
      </c>
      <c r="B519" s="8">
        <f t="shared" si="252"/>
        <v>-14.311</v>
      </c>
      <c r="C519" s="8">
        <f t="shared" si="253"/>
        <v>3.5000000000000142E-2</v>
      </c>
      <c r="D519" s="2">
        <v>-36.67</v>
      </c>
    </row>
    <row r="520" spans="1:4">
      <c r="A520" s="5">
        <v>14223</v>
      </c>
      <c r="B520" s="8">
        <f t="shared" si="252"/>
        <v>-14.273</v>
      </c>
      <c r="C520" s="8">
        <f t="shared" si="253"/>
        <v>3.8000000000000256E-2</v>
      </c>
      <c r="D520" s="2">
        <v>-36.869999999999997</v>
      </c>
    </row>
    <row r="521" spans="1:4">
      <c r="A521" s="5">
        <v>14187</v>
      </c>
      <c r="B521" s="8">
        <f t="shared" si="252"/>
        <v>-14.237</v>
      </c>
      <c r="C521" s="8">
        <f t="shared" si="253"/>
        <v>3.5999999999999588E-2</v>
      </c>
      <c r="D521" s="2">
        <v>-37.380000000000003</v>
      </c>
    </row>
    <row r="522" spans="1:4">
      <c r="A522" s="5">
        <v>14149</v>
      </c>
      <c r="B522" s="8">
        <f t="shared" si="252"/>
        <v>-14.199</v>
      </c>
      <c r="C522" s="8">
        <f t="shared" si="253"/>
        <v>3.8000000000000256E-2</v>
      </c>
      <c r="D522" s="2">
        <v>-37.979999999999997</v>
      </c>
    </row>
    <row r="523" spans="1:4">
      <c r="A523" s="5">
        <v>14114</v>
      </c>
      <c r="B523" s="8">
        <f t="shared" si="252"/>
        <v>-14.164</v>
      </c>
      <c r="C523" s="8">
        <f t="shared" si="253"/>
        <v>3.5000000000000142E-2</v>
      </c>
      <c r="D523" s="2">
        <v>-37.56</v>
      </c>
    </row>
    <row r="524" spans="1:4">
      <c r="A524" s="5">
        <v>14072</v>
      </c>
      <c r="B524" s="8">
        <f t="shared" si="252"/>
        <v>-14.122</v>
      </c>
      <c r="C524" s="8">
        <f t="shared" si="253"/>
        <v>4.1999999999999815E-2</v>
      </c>
      <c r="D524" s="2">
        <v>-38.54</v>
      </c>
    </row>
    <row r="525" spans="1:4">
      <c r="A525" s="5">
        <v>14013</v>
      </c>
      <c r="B525" s="8">
        <f t="shared" si="252"/>
        <v>-14.063000000000001</v>
      </c>
      <c r="C525" s="8">
        <f t="shared" si="253"/>
        <v>5.8999999999999275E-2</v>
      </c>
      <c r="D525" s="2">
        <v>-39.15</v>
      </c>
    </row>
    <row r="526" spans="1:4">
      <c r="A526" s="5">
        <v>13972</v>
      </c>
      <c r="B526" s="8">
        <f t="shared" si="252"/>
        <v>-14.022</v>
      </c>
      <c r="C526" s="8">
        <f t="shared" si="253"/>
        <v>4.1000000000000369E-2</v>
      </c>
      <c r="D526" s="2">
        <v>-38.35</v>
      </c>
    </row>
    <row r="527" spans="1:4">
      <c r="A527" s="5">
        <v>13931</v>
      </c>
      <c r="B527" s="8">
        <f t="shared" si="252"/>
        <v>-13.981</v>
      </c>
      <c r="C527" s="8">
        <f t="shared" si="253"/>
        <v>4.1000000000000369E-2</v>
      </c>
      <c r="D527" s="2">
        <v>-37.67</v>
      </c>
    </row>
    <row r="528" spans="1:4">
      <c r="A528" s="5">
        <v>13886</v>
      </c>
      <c r="B528" s="8">
        <f t="shared" si="252"/>
        <v>-13.936</v>
      </c>
      <c r="C528" s="8">
        <f t="shared" si="253"/>
        <v>4.4999999999999929E-2</v>
      </c>
      <c r="D528" s="2">
        <v>-38.19</v>
      </c>
    </row>
    <row r="529" spans="1:4">
      <c r="A529" s="5">
        <v>13844</v>
      </c>
      <c r="B529" s="8">
        <f t="shared" si="252"/>
        <v>-13.894</v>
      </c>
      <c r="C529" s="8">
        <f t="shared" si="253"/>
        <v>4.1999999999999815E-2</v>
      </c>
      <c r="D529" s="2">
        <v>-38.130000000000003</v>
      </c>
    </row>
    <row r="530" spans="1:4">
      <c r="A530" s="5">
        <v>13803</v>
      </c>
      <c r="B530" s="8">
        <f t="shared" si="252"/>
        <v>-13.853</v>
      </c>
      <c r="C530" s="8">
        <f t="shared" si="253"/>
        <v>4.1000000000000369E-2</v>
      </c>
      <c r="D530" s="2">
        <v>-37.53</v>
      </c>
    </row>
    <row r="531" spans="1:4">
      <c r="A531" s="5">
        <v>13764</v>
      </c>
      <c r="B531" s="8">
        <f t="shared" si="252"/>
        <v>-13.814</v>
      </c>
      <c r="C531" s="8">
        <f t="shared" si="253"/>
        <v>3.8999999999999702E-2</v>
      </c>
      <c r="D531" s="2">
        <v>-37.909999999999997</v>
      </c>
    </row>
    <row r="532" spans="1:4">
      <c r="A532" s="5">
        <v>13724</v>
      </c>
      <c r="B532" s="8">
        <f t="shared" si="252"/>
        <v>-13.773999999999999</v>
      </c>
      <c r="C532" s="8">
        <f t="shared" si="253"/>
        <v>4.0000000000000924E-2</v>
      </c>
      <c r="D532" s="2">
        <v>-37.799999999999997</v>
      </c>
    </row>
    <row r="533" spans="1:4">
      <c r="A533" s="5">
        <v>13682</v>
      </c>
      <c r="B533" s="8">
        <f t="shared" si="252"/>
        <v>-13.731999999999999</v>
      </c>
      <c r="C533" s="8">
        <f t="shared" si="253"/>
        <v>4.1999999999999815E-2</v>
      </c>
      <c r="D533" s="2">
        <v>-38.07</v>
      </c>
    </row>
    <row r="534" spans="1:4">
      <c r="A534" s="5">
        <v>13634</v>
      </c>
      <c r="B534" s="8">
        <f t="shared" si="252"/>
        <v>-13.683999999999999</v>
      </c>
      <c r="C534" s="8">
        <f t="shared" si="253"/>
        <v>4.8000000000000043E-2</v>
      </c>
      <c r="D534" s="2">
        <v>-38.36</v>
      </c>
    </row>
    <row r="535" spans="1:4">
      <c r="A535" s="5">
        <v>13587</v>
      </c>
      <c r="B535" s="8">
        <f t="shared" si="252"/>
        <v>-13.637</v>
      </c>
      <c r="C535" s="8">
        <f t="shared" si="253"/>
        <v>4.699999999999882E-2</v>
      </c>
      <c r="D535" s="2">
        <v>-38.18</v>
      </c>
    </row>
    <row r="536" spans="1:4">
      <c r="A536" s="5">
        <v>13550</v>
      </c>
      <c r="B536" s="8">
        <f t="shared" si="252"/>
        <v>-13.6</v>
      </c>
      <c r="C536" s="8">
        <f t="shared" si="253"/>
        <v>3.700000000000081E-2</v>
      </c>
      <c r="D536" s="2">
        <v>-37.61</v>
      </c>
    </row>
    <row r="537" spans="1:4">
      <c r="A537" s="5">
        <v>13509</v>
      </c>
      <c r="B537" s="8">
        <f t="shared" si="252"/>
        <v>-13.558999999999999</v>
      </c>
      <c r="C537" s="8">
        <f t="shared" si="253"/>
        <v>4.1000000000000369E-2</v>
      </c>
      <c r="D537" s="2">
        <v>-37.19</v>
      </c>
    </row>
    <row r="538" spans="1:4">
      <c r="A538" s="5">
        <v>13466</v>
      </c>
      <c r="B538" s="8">
        <f t="shared" si="252"/>
        <v>-13.516</v>
      </c>
      <c r="C538" s="8">
        <f t="shared" si="253"/>
        <v>4.2999999999999261E-2</v>
      </c>
      <c r="D538" s="2">
        <v>-37.81</v>
      </c>
    </row>
    <row r="539" spans="1:4">
      <c r="A539" s="5">
        <v>13422</v>
      </c>
      <c r="B539" s="8">
        <f t="shared" si="252"/>
        <v>-13.472</v>
      </c>
      <c r="C539" s="8">
        <f t="shared" si="253"/>
        <v>4.4000000000000483E-2</v>
      </c>
      <c r="D539" s="2">
        <v>-38</v>
      </c>
    </row>
    <row r="540" spans="1:4">
      <c r="A540" s="5">
        <v>13378</v>
      </c>
      <c r="B540" s="8">
        <f t="shared" si="252"/>
        <v>-13.428000000000001</v>
      </c>
      <c r="C540" s="8">
        <f t="shared" si="253"/>
        <v>4.3999999999998707E-2</v>
      </c>
      <c r="D540" s="2">
        <v>-37.200000000000003</v>
      </c>
    </row>
    <row r="541" spans="1:4">
      <c r="A541" s="5">
        <v>13328</v>
      </c>
      <c r="B541" s="8">
        <f t="shared" si="252"/>
        <v>-13.378</v>
      </c>
      <c r="C541" s="8">
        <f t="shared" si="253"/>
        <v>5.0000000000000711E-2</v>
      </c>
      <c r="D541" s="2">
        <v>-38.46</v>
      </c>
    </row>
    <row r="542" spans="1:4">
      <c r="A542" s="5">
        <v>13278</v>
      </c>
      <c r="B542" s="8">
        <f t="shared" si="252"/>
        <v>-13.327999999999999</v>
      </c>
      <c r="C542" s="8">
        <f t="shared" si="253"/>
        <v>5.0000000000000711E-2</v>
      </c>
      <c r="D542" s="2">
        <v>-38.46</v>
      </c>
    </row>
    <row r="543" spans="1:4">
      <c r="A543" s="5">
        <v>13224</v>
      </c>
      <c r="B543" s="8">
        <f t="shared" si="252"/>
        <v>-13.273999999999999</v>
      </c>
      <c r="C543" s="8">
        <f t="shared" si="253"/>
        <v>5.400000000000027E-2</v>
      </c>
      <c r="D543" s="2">
        <v>-39.15</v>
      </c>
    </row>
    <row r="544" spans="1:4">
      <c r="A544" s="5">
        <v>13167</v>
      </c>
      <c r="B544" s="8">
        <f t="shared" si="252"/>
        <v>-13.217000000000001</v>
      </c>
      <c r="C544" s="8">
        <f t="shared" si="253"/>
        <v>5.6999999999998607E-2</v>
      </c>
      <c r="D544" s="2">
        <v>-39.69</v>
      </c>
    </row>
    <row r="545" spans="1:4">
      <c r="A545" s="5">
        <v>13107</v>
      </c>
      <c r="B545" s="8">
        <f t="shared" si="252"/>
        <v>-13.157</v>
      </c>
      <c r="C545" s="8">
        <f t="shared" si="253"/>
        <v>6.0000000000000497E-2</v>
      </c>
      <c r="D545" s="2">
        <v>-40.98</v>
      </c>
    </row>
    <row r="546" spans="1:4">
      <c r="A546" s="5">
        <v>13064</v>
      </c>
      <c r="B546" s="8">
        <f t="shared" si="252"/>
        <v>-13.114000000000001</v>
      </c>
      <c r="C546" s="8">
        <f t="shared" si="253"/>
        <v>4.2999999999999261E-2</v>
      </c>
      <c r="D546" s="2">
        <v>-39.270000000000003</v>
      </c>
    </row>
    <row r="547" spans="1:4">
      <c r="A547" s="5">
        <v>13017</v>
      </c>
      <c r="B547" s="8">
        <f t="shared" si="252"/>
        <v>-13.067</v>
      </c>
      <c r="C547" s="8">
        <f t="shared" si="253"/>
        <v>4.7000000000000597E-2</v>
      </c>
      <c r="D547" s="2">
        <v>-38.630000000000003</v>
      </c>
    </row>
    <row r="548" spans="1:4">
      <c r="A548" s="5">
        <v>12976</v>
      </c>
      <c r="B548" s="8">
        <f t="shared" si="252"/>
        <v>-13.026</v>
      </c>
      <c r="C548" s="8">
        <f t="shared" si="253"/>
        <v>4.1000000000000369E-2</v>
      </c>
      <c r="D548" s="2">
        <v>-38.44</v>
      </c>
    </row>
    <row r="549" spans="1:4">
      <c r="A549" s="5">
        <v>12935</v>
      </c>
      <c r="B549" s="8">
        <f t="shared" si="252"/>
        <v>-12.984999999999999</v>
      </c>
      <c r="C549" s="8">
        <f t="shared" si="253"/>
        <v>4.1000000000000369E-2</v>
      </c>
      <c r="D549" s="2">
        <v>-38.24</v>
      </c>
    </row>
    <row r="550" spans="1:4">
      <c r="A550" s="5">
        <v>12882</v>
      </c>
      <c r="B550" s="8">
        <f t="shared" si="252"/>
        <v>-12.932</v>
      </c>
      <c r="C550" s="8">
        <f t="shared" si="253"/>
        <v>5.2999999999999048E-2</v>
      </c>
      <c r="D550" s="2">
        <v>-38.76</v>
      </c>
    </row>
    <row r="551" spans="1:4">
      <c r="A551" s="5">
        <v>12816</v>
      </c>
      <c r="B551" s="8">
        <f t="shared" si="252"/>
        <v>-12.866</v>
      </c>
      <c r="C551" s="8">
        <f t="shared" si="253"/>
        <v>6.6000000000000725E-2</v>
      </c>
      <c r="D551" s="2">
        <v>-40.450000000000003</v>
      </c>
    </row>
    <row r="552" spans="1:4">
      <c r="A552" s="5">
        <v>12741</v>
      </c>
      <c r="B552" s="8">
        <f t="shared" si="252"/>
        <v>-12.791</v>
      </c>
      <c r="C552" s="8">
        <f t="shared" si="253"/>
        <v>7.4999999999999289E-2</v>
      </c>
      <c r="D552" s="2">
        <v>-40.58</v>
      </c>
    </row>
    <row r="553" spans="1:4">
      <c r="A553" s="5">
        <v>12667</v>
      </c>
      <c r="B553" s="8">
        <f t="shared" si="252"/>
        <v>-12.717000000000001</v>
      </c>
      <c r="C553" s="8">
        <f t="shared" si="253"/>
        <v>7.3999999999999844E-2</v>
      </c>
      <c r="D553" s="2">
        <v>-40.85</v>
      </c>
    </row>
    <row r="554" spans="1:4">
      <c r="A554" s="5">
        <v>12590</v>
      </c>
      <c r="B554" s="8">
        <f t="shared" si="252"/>
        <v>-12.64</v>
      </c>
      <c r="C554" s="8">
        <f t="shared" si="253"/>
        <v>7.6999999999999957E-2</v>
      </c>
      <c r="D554" s="2">
        <v>-41.66</v>
      </c>
    </row>
    <row r="555" spans="1:4">
      <c r="A555" s="5">
        <v>12512</v>
      </c>
      <c r="B555" s="8">
        <f t="shared" si="252"/>
        <v>-12.561999999999999</v>
      </c>
      <c r="C555" s="8">
        <f t="shared" si="253"/>
        <v>7.800000000000118E-2</v>
      </c>
      <c r="D555" s="2">
        <v>-40.840000000000003</v>
      </c>
    </row>
    <row r="556" spans="1:4">
      <c r="A556" s="5">
        <v>12437</v>
      </c>
      <c r="B556" s="8">
        <f t="shared" si="252"/>
        <v>-12.487</v>
      </c>
      <c r="C556" s="8">
        <f t="shared" si="253"/>
        <v>7.4999999999999289E-2</v>
      </c>
      <c r="D556" s="2">
        <v>-41.34</v>
      </c>
    </row>
    <row r="557" spans="1:4">
      <c r="A557" s="5">
        <v>12363</v>
      </c>
      <c r="B557" s="8">
        <f t="shared" si="252"/>
        <v>-12.413</v>
      </c>
      <c r="C557" s="8">
        <f t="shared" si="253"/>
        <v>7.3999999999999844E-2</v>
      </c>
      <c r="D557" s="2">
        <v>-40.14</v>
      </c>
    </row>
    <row r="558" spans="1:4">
      <c r="A558" s="5">
        <v>12284</v>
      </c>
      <c r="B558" s="8">
        <f t="shared" si="252"/>
        <v>-12.334</v>
      </c>
      <c r="C558" s="8">
        <f t="shared" si="253"/>
        <v>7.9000000000000625E-2</v>
      </c>
      <c r="D558" s="2">
        <v>-40.36</v>
      </c>
    </row>
    <row r="559" spans="1:4">
      <c r="A559" s="5">
        <v>12208</v>
      </c>
      <c r="B559" s="8">
        <f t="shared" si="252"/>
        <v>-12.257999999999999</v>
      </c>
      <c r="C559" s="8">
        <f t="shared" si="253"/>
        <v>7.6000000000000512E-2</v>
      </c>
      <c r="D559" s="2">
        <v>-40.299999999999997</v>
      </c>
    </row>
    <row r="560" spans="1:4">
      <c r="A560" s="5">
        <v>12136</v>
      </c>
      <c r="B560" s="8">
        <f t="shared" si="252"/>
        <v>-12.186</v>
      </c>
      <c r="C560" s="8">
        <f t="shared" si="253"/>
        <v>7.1999999999999176E-2</v>
      </c>
      <c r="D560" s="2">
        <v>-40.71</v>
      </c>
    </row>
    <row r="561" spans="1:4">
      <c r="A561" s="5">
        <v>12066</v>
      </c>
      <c r="B561" s="8">
        <f t="shared" si="252"/>
        <v>-12.116</v>
      </c>
      <c r="C561" s="8">
        <f t="shared" si="253"/>
        <v>7.0000000000000284E-2</v>
      </c>
      <c r="D561" s="2">
        <v>-40.14</v>
      </c>
    </row>
    <row r="562" spans="1:4">
      <c r="A562" s="5">
        <v>11991</v>
      </c>
      <c r="B562" s="8">
        <f t="shared" si="252"/>
        <v>-12.041</v>
      </c>
      <c r="C562" s="8">
        <f t="shared" si="253"/>
        <v>7.4999999999999289E-2</v>
      </c>
      <c r="D562" s="2">
        <v>-39.57</v>
      </c>
    </row>
    <row r="563" spans="1:4">
      <c r="A563" s="5">
        <v>11921</v>
      </c>
      <c r="B563" s="8">
        <f t="shared" si="252"/>
        <v>-11.971</v>
      </c>
      <c r="C563" s="8">
        <f t="shared" si="253"/>
        <v>7.0000000000000284E-2</v>
      </c>
      <c r="D563" s="2">
        <v>-40.700000000000003</v>
      </c>
    </row>
    <row r="564" spans="1:4">
      <c r="A564" s="5">
        <v>11851</v>
      </c>
      <c r="B564" s="8">
        <f t="shared" si="252"/>
        <v>-11.901</v>
      </c>
      <c r="C564" s="8">
        <f t="shared" si="253"/>
        <v>7.0000000000000284E-2</v>
      </c>
      <c r="D564" s="2">
        <v>-40.450000000000003</v>
      </c>
    </row>
    <row r="565" spans="1:4">
      <c r="A565" s="5">
        <v>11785</v>
      </c>
      <c r="B565" s="8">
        <f t="shared" si="252"/>
        <v>-11.835000000000001</v>
      </c>
      <c r="C565" s="8">
        <f t="shared" si="253"/>
        <v>6.5999999999998948E-2</v>
      </c>
      <c r="D565" s="2">
        <v>-40.479999999999997</v>
      </c>
    </row>
    <row r="566" spans="1:4">
      <c r="A566" s="5">
        <v>11717</v>
      </c>
      <c r="B566" s="8">
        <f t="shared" si="252"/>
        <v>-11.766999999999999</v>
      </c>
      <c r="C566" s="8">
        <f t="shared" si="253"/>
        <v>6.8000000000001393E-2</v>
      </c>
      <c r="D566" s="2">
        <v>-40.01</v>
      </c>
    </row>
    <row r="567" spans="1:4">
      <c r="A567" s="5">
        <v>11652</v>
      </c>
      <c r="B567" s="8">
        <f t="shared" si="252"/>
        <v>-11.702</v>
      </c>
      <c r="C567" s="8">
        <f t="shared" si="253"/>
        <v>6.4999999999999503E-2</v>
      </c>
      <c r="D567" s="2">
        <v>-40.29</v>
      </c>
    </row>
    <row r="568" spans="1:4">
      <c r="A568" s="5">
        <v>11609</v>
      </c>
      <c r="B568" s="8">
        <f t="shared" si="252"/>
        <v>-11.659000000000001</v>
      </c>
      <c r="C568" s="8">
        <f t="shared" si="253"/>
        <v>4.2999999999999261E-2</v>
      </c>
      <c r="D568" s="2">
        <v>-38.72</v>
      </c>
    </row>
    <row r="569" spans="1:4">
      <c r="A569" s="5">
        <v>11573</v>
      </c>
      <c r="B569" s="8">
        <f t="shared" si="252"/>
        <v>-11.622999999999999</v>
      </c>
      <c r="C569" s="8">
        <f t="shared" si="253"/>
        <v>3.6000000000001364E-2</v>
      </c>
      <c r="D569" s="2">
        <v>-36.54</v>
      </c>
    </row>
    <row r="570" spans="1:4">
      <c r="A570" s="5">
        <v>11538</v>
      </c>
      <c r="B570" s="8">
        <f t="shared" si="252"/>
        <v>-11.587999999999999</v>
      </c>
      <c r="C570" s="8">
        <f t="shared" si="253"/>
        <v>3.5000000000000142E-2</v>
      </c>
      <c r="D570" s="2">
        <v>-36.46</v>
      </c>
    </row>
    <row r="571" spans="1:4">
      <c r="A571" s="5">
        <v>11504</v>
      </c>
      <c r="B571" s="8">
        <f t="shared" si="252"/>
        <v>-11.554</v>
      </c>
      <c r="C571" s="8">
        <f t="shared" si="253"/>
        <v>3.399999999999892E-2</v>
      </c>
      <c r="D571" s="2">
        <v>-36.57</v>
      </c>
    </row>
    <row r="572" spans="1:4">
      <c r="A572" s="5">
        <v>11474</v>
      </c>
      <c r="B572" s="8">
        <f t="shared" si="252"/>
        <v>-11.523999999999999</v>
      </c>
      <c r="C572" s="8">
        <f t="shared" si="253"/>
        <v>3.0000000000001137E-2</v>
      </c>
      <c r="D572" s="2">
        <v>-36.770000000000003</v>
      </c>
    </row>
    <row r="573" spans="1:4">
      <c r="A573" s="5">
        <v>11441</v>
      </c>
      <c r="B573" s="8">
        <f t="shared" si="252"/>
        <v>-11.491</v>
      </c>
      <c r="C573" s="8">
        <f t="shared" si="253"/>
        <v>3.2999999999999474E-2</v>
      </c>
      <c r="D573" s="2">
        <v>-37.39</v>
      </c>
    </row>
    <row r="574" spans="1:4">
      <c r="A574" s="5">
        <v>11408</v>
      </c>
      <c r="B574" s="8">
        <f t="shared" si="252"/>
        <v>-11.458</v>
      </c>
      <c r="C574" s="8">
        <f t="shared" si="253"/>
        <v>3.2999999999999474E-2</v>
      </c>
      <c r="D574" s="2">
        <v>-37.049999999999997</v>
      </c>
    </row>
    <row r="575" spans="1:4">
      <c r="A575" s="5">
        <v>11370</v>
      </c>
      <c r="B575" s="8">
        <f t="shared" si="252"/>
        <v>-11.42</v>
      </c>
      <c r="C575" s="8">
        <f t="shared" si="253"/>
        <v>3.8000000000000256E-2</v>
      </c>
      <c r="D575" s="2">
        <v>-38.049999999999997</v>
      </c>
    </row>
    <row r="576" spans="1:4">
      <c r="A576" s="5">
        <v>11333</v>
      </c>
      <c r="B576" s="8">
        <f t="shared" si="252"/>
        <v>-11.382999999999999</v>
      </c>
      <c r="C576" s="8">
        <f t="shared" si="253"/>
        <v>3.700000000000081E-2</v>
      </c>
      <c r="D576" s="2">
        <v>-38.25</v>
      </c>
    </row>
    <row r="577" spans="1:4">
      <c r="A577" s="5">
        <v>11301</v>
      </c>
      <c r="B577" s="8">
        <f t="shared" si="252"/>
        <v>-11.351000000000001</v>
      </c>
      <c r="C577" s="8">
        <f t="shared" si="253"/>
        <v>3.1999999999998252E-2</v>
      </c>
      <c r="D577" s="2">
        <v>-37.090000000000003</v>
      </c>
    </row>
    <row r="578" spans="1:4">
      <c r="A578" s="5">
        <v>11269</v>
      </c>
      <c r="B578" s="8">
        <f t="shared" si="252"/>
        <v>-11.319000000000001</v>
      </c>
      <c r="C578" s="8">
        <f t="shared" si="253"/>
        <v>3.2000000000000028E-2</v>
      </c>
      <c r="D578" s="2">
        <v>-36.520000000000003</v>
      </c>
    </row>
    <row r="579" spans="1:4">
      <c r="A579" s="5">
        <v>11236</v>
      </c>
      <c r="B579" s="8">
        <f t="shared" ref="B579:B642" si="254">(-A579-50)/1000</f>
        <v>-11.286</v>
      </c>
      <c r="C579" s="8">
        <f t="shared" si="253"/>
        <v>3.3000000000001251E-2</v>
      </c>
      <c r="D579" s="2">
        <v>-37.11</v>
      </c>
    </row>
    <row r="580" spans="1:4">
      <c r="A580" s="5">
        <v>11205</v>
      </c>
      <c r="B580" s="8">
        <f t="shared" si="254"/>
        <v>-11.255000000000001</v>
      </c>
      <c r="C580" s="8">
        <f t="shared" ref="C580:C643" si="255">ABS(B579-B580)</f>
        <v>3.0999999999998806E-2</v>
      </c>
      <c r="D580" s="2">
        <v>-36.42</v>
      </c>
    </row>
    <row r="581" spans="1:4">
      <c r="A581" s="5">
        <v>11175</v>
      </c>
      <c r="B581" s="8">
        <f t="shared" si="254"/>
        <v>-11.225</v>
      </c>
      <c r="C581" s="8">
        <f t="shared" si="255"/>
        <v>3.0000000000001137E-2</v>
      </c>
      <c r="D581" s="2">
        <v>-35.82</v>
      </c>
    </row>
    <row r="582" spans="1:4">
      <c r="A582" s="5">
        <v>11142</v>
      </c>
      <c r="B582" s="8">
        <f t="shared" si="254"/>
        <v>-11.192</v>
      </c>
      <c r="C582" s="8">
        <f t="shared" si="255"/>
        <v>3.2999999999999474E-2</v>
      </c>
      <c r="D582" s="2">
        <v>-36.76</v>
      </c>
    </row>
    <row r="583" spans="1:4">
      <c r="A583" s="5">
        <v>11111</v>
      </c>
      <c r="B583" s="8">
        <f t="shared" si="254"/>
        <v>-11.161</v>
      </c>
      <c r="C583" s="8">
        <f t="shared" si="255"/>
        <v>3.1000000000000583E-2</v>
      </c>
      <c r="D583" s="2">
        <v>-36.81</v>
      </c>
    </row>
    <row r="584" spans="1:4">
      <c r="A584" s="5">
        <v>11082</v>
      </c>
      <c r="B584" s="8">
        <f t="shared" si="254"/>
        <v>-11.132</v>
      </c>
      <c r="C584" s="8">
        <f t="shared" si="255"/>
        <v>2.8999999999999915E-2</v>
      </c>
      <c r="D584" s="2">
        <v>-36.56</v>
      </c>
    </row>
    <row r="585" spans="1:4">
      <c r="A585" s="5">
        <v>11049</v>
      </c>
      <c r="B585" s="8">
        <f t="shared" si="254"/>
        <v>-11.099</v>
      </c>
      <c r="C585" s="8">
        <f t="shared" si="255"/>
        <v>3.2999999999999474E-2</v>
      </c>
      <c r="D585" s="2">
        <v>-36.67</v>
      </c>
    </row>
    <row r="586" spans="1:4">
      <c r="A586" s="5">
        <v>11019</v>
      </c>
      <c r="B586" s="8">
        <f t="shared" si="254"/>
        <v>-11.069000000000001</v>
      </c>
      <c r="C586" s="8">
        <f t="shared" si="255"/>
        <v>2.9999999999999361E-2</v>
      </c>
      <c r="D586" s="2">
        <v>-36.4</v>
      </c>
    </row>
    <row r="587" spans="1:4">
      <c r="A587" s="5">
        <v>10987</v>
      </c>
      <c r="B587" s="8">
        <f t="shared" si="254"/>
        <v>-11.037000000000001</v>
      </c>
      <c r="C587" s="8">
        <f t="shared" si="255"/>
        <v>3.2000000000000028E-2</v>
      </c>
      <c r="D587" s="2">
        <v>-36.53</v>
      </c>
    </row>
    <row r="588" spans="1:4">
      <c r="A588" s="5">
        <v>10957</v>
      </c>
      <c r="B588" s="8">
        <f t="shared" si="254"/>
        <v>-11.007</v>
      </c>
      <c r="C588" s="8">
        <f t="shared" si="255"/>
        <v>3.0000000000001137E-2</v>
      </c>
      <c r="D588" s="2">
        <v>-36.04</v>
      </c>
    </row>
    <row r="589" spans="1:4">
      <c r="A589" s="5">
        <v>10927</v>
      </c>
      <c r="B589" s="8">
        <f t="shared" si="254"/>
        <v>-10.977</v>
      </c>
      <c r="C589" s="8">
        <f t="shared" si="255"/>
        <v>2.9999999999999361E-2</v>
      </c>
      <c r="D589" s="2">
        <v>-36.520000000000003</v>
      </c>
    </row>
    <row r="590" spans="1:4">
      <c r="A590" s="5">
        <v>10899</v>
      </c>
      <c r="B590" s="8">
        <f t="shared" si="254"/>
        <v>-10.949</v>
      </c>
      <c r="C590" s="8">
        <f t="shared" si="255"/>
        <v>2.8000000000000469E-2</v>
      </c>
      <c r="D590" s="2">
        <v>-36.82</v>
      </c>
    </row>
    <row r="591" spans="1:4">
      <c r="A591" s="5">
        <v>10868</v>
      </c>
      <c r="B591" s="8">
        <f t="shared" si="254"/>
        <v>-10.917999999999999</v>
      </c>
      <c r="C591" s="8">
        <f t="shared" si="255"/>
        <v>3.1000000000000583E-2</v>
      </c>
      <c r="D591" s="2">
        <v>-36.92</v>
      </c>
    </row>
    <row r="592" spans="1:4">
      <c r="A592" s="5">
        <v>10839</v>
      </c>
      <c r="B592" s="8">
        <f t="shared" si="254"/>
        <v>-10.888999999999999</v>
      </c>
      <c r="C592" s="8">
        <f t="shared" si="255"/>
        <v>2.8999999999999915E-2</v>
      </c>
      <c r="D592" s="2">
        <v>-36.24</v>
      </c>
    </row>
    <row r="593" spans="1:4">
      <c r="A593" s="5">
        <v>10809</v>
      </c>
      <c r="B593" s="8">
        <f t="shared" si="254"/>
        <v>-10.859</v>
      </c>
      <c r="C593" s="8">
        <f t="shared" si="255"/>
        <v>2.9999999999999361E-2</v>
      </c>
      <c r="D593" s="2">
        <v>-36.130000000000003</v>
      </c>
    </row>
    <row r="594" spans="1:4">
      <c r="A594" s="5">
        <v>10781</v>
      </c>
      <c r="B594" s="8">
        <f t="shared" si="254"/>
        <v>-10.831</v>
      </c>
      <c r="C594" s="8">
        <f t="shared" si="255"/>
        <v>2.8000000000000469E-2</v>
      </c>
      <c r="D594" s="2">
        <v>-35.99</v>
      </c>
    </row>
    <row r="595" spans="1:4">
      <c r="A595" s="5">
        <v>10754</v>
      </c>
      <c r="B595" s="8">
        <f t="shared" si="254"/>
        <v>-10.804</v>
      </c>
      <c r="C595" s="8">
        <f t="shared" si="255"/>
        <v>2.6999999999999247E-2</v>
      </c>
      <c r="D595" s="2">
        <v>-35.99</v>
      </c>
    </row>
    <row r="596" spans="1:4">
      <c r="A596" s="5">
        <v>10724</v>
      </c>
      <c r="B596" s="8">
        <f t="shared" si="254"/>
        <v>-10.773999999999999</v>
      </c>
      <c r="C596" s="8">
        <f t="shared" si="255"/>
        <v>3.0000000000001137E-2</v>
      </c>
      <c r="D596" s="2">
        <v>-35.5</v>
      </c>
    </row>
    <row r="597" spans="1:4">
      <c r="A597" s="5">
        <v>10696</v>
      </c>
      <c r="B597" s="8">
        <f t="shared" si="254"/>
        <v>-10.746</v>
      </c>
      <c r="C597" s="8">
        <f t="shared" si="255"/>
        <v>2.7999999999998693E-2</v>
      </c>
      <c r="D597" s="2">
        <v>-36.590000000000003</v>
      </c>
    </row>
    <row r="598" spans="1:4">
      <c r="A598" s="5">
        <v>10668</v>
      </c>
      <c r="B598" s="8">
        <f t="shared" si="254"/>
        <v>-10.718</v>
      </c>
      <c r="C598" s="8">
        <f t="shared" si="255"/>
        <v>2.8000000000000469E-2</v>
      </c>
      <c r="D598" s="2">
        <v>-35.61</v>
      </c>
    </row>
    <row r="599" spans="1:4">
      <c r="A599" s="5">
        <v>10640</v>
      </c>
      <c r="B599" s="8">
        <f t="shared" si="254"/>
        <v>-10.69</v>
      </c>
      <c r="C599" s="8">
        <f t="shared" si="255"/>
        <v>2.8000000000000469E-2</v>
      </c>
      <c r="D599" s="2">
        <v>-36.520000000000003</v>
      </c>
    </row>
    <row r="600" spans="1:4">
      <c r="A600" s="5">
        <v>10610</v>
      </c>
      <c r="B600" s="8">
        <f t="shared" si="254"/>
        <v>-10.66</v>
      </c>
      <c r="C600" s="8">
        <f t="shared" si="255"/>
        <v>2.9999999999999361E-2</v>
      </c>
      <c r="D600" s="2">
        <v>-35.49</v>
      </c>
    </row>
    <row r="601" spans="1:4">
      <c r="A601" s="5">
        <v>10582</v>
      </c>
      <c r="B601" s="8">
        <f t="shared" si="254"/>
        <v>-10.632</v>
      </c>
      <c r="C601" s="8">
        <f t="shared" si="255"/>
        <v>2.8000000000000469E-2</v>
      </c>
      <c r="D601" s="2">
        <v>-35.65</v>
      </c>
    </row>
    <row r="602" spans="1:4">
      <c r="A602" s="5">
        <v>10555</v>
      </c>
      <c r="B602" s="8">
        <f t="shared" si="254"/>
        <v>-10.605</v>
      </c>
      <c r="C602" s="8">
        <f t="shared" si="255"/>
        <v>2.6999999999999247E-2</v>
      </c>
      <c r="D602" s="2">
        <v>-36.049999999999997</v>
      </c>
    </row>
    <row r="603" spans="1:4">
      <c r="A603" s="5">
        <v>10527</v>
      </c>
      <c r="B603" s="8">
        <f t="shared" si="254"/>
        <v>-10.577</v>
      </c>
      <c r="C603" s="8">
        <f t="shared" si="255"/>
        <v>2.8000000000000469E-2</v>
      </c>
      <c r="D603" s="2">
        <v>-35.51</v>
      </c>
    </row>
    <row r="604" spans="1:4">
      <c r="A604" s="5">
        <v>10499</v>
      </c>
      <c r="B604" s="8">
        <f t="shared" si="254"/>
        <v>-10.548999999999999</v>
      </c>
      <c r="C604" s="8">
        <f t="shared" si="255"/>
        <v>2.8000000000000469E-2</v>
      </c>
      <c r="D604" s="2">
        <v>-35.69</v>
      </c>
    </row>
    <row r="605" spans="1:4">
      <c r="A605" s="5">
        <v>10471</v>
      </c>
      <c r="B605" s="8">
        <f t="shared" si="254"/>
        <v>-10.521000000000001</v>
      </c>
      <c r="C605" s="8">
        <f t="shared" si="255"/>
        <v>2.7999999999998693E-2</v>
      </c>
      <c r="D605" s="2">
        <v>-36</v>
      </c>
    </row>
    <row r="606" spans="1:4">
      <c r="A606" s="5">
        <v>10443.299999999999</v>
      </c>
      <c r="B606" s="8">
        <f t="shared" si="254"/>
        <v>-10.4933</v>
      </c>
      <c r="C606" s="8">
        <f t="shared" si="255"/>
        <v>2.7700000000001168E-2</v>
      </c>
      <c r="D606" s="2">
        <v>-35.380000000000003</v>
      </c>
    </row>
    <row r="607" spans="1:4">
      <c r="A607" s="5">
        <v>10414.799999999999</v>
      </c>
      <c r="B607" s="8">
        <f t="shared" si="254"/>
        <v>-10.464799999999999</v>
      </c>
      <c r="C607" s="8">
        <f t="shared" si="255"/>
        <v>2.850000000000108E-2</v>
      </c>
      <c r="D607" s="2">
        <v>-35.35</v>
      </c>
    </row>
    <row r="608" spans="1:4">
      <c r="A608" s="5">
        <v>10390</v>
      </c>
      <c r="B608" s="8">
        <f t="shared" si="254"/>
        <v>-10.44</v>
      </c>
      <c r="C608" s="8">
        <f t="shared" si="255"/>
        <v>2.4799999999999045E-2</v>
      </c>
      <c r="D608" s="2">
        <v>-35.869999999999997</v>
      </c>
    </row>
    <row r="609" spans="1:4">
      <c r="A609" s="5">
        <v>10363.6</v>
      </c>
      <c r="B609" s="8">
        <f t="shared" si="254"/>
        <v>-10.413600000000001</v>
      </c>
      <c r="C609" s="8">
        <f t="shared" si="255"/>
        <v>2.6399999999998869E-2</v>
      </c>
      <c r="D609" s="2">
        <v>-35.83</v>
      </c>
    </row>
    <row r="610" spans="1:4">
      <c r="A610" s="5">
        <v>10339.5</v>
      </c>
      <c r="B610" s="8">
        <f t="shared" si="254"/>
        <v>-10.3895</v>
      </c>
      <c r="C610" s="8">
        <f t="shared" si="255"/>
        <v>2.4100000000000676E-2</v>
      </c>
      <c r="D610" s="2">
        <v>-35.83</v>
      </c>
    </row>
    <row r="611" spans="1:4">
      <c r="A611" s="5">
        <v>10312.200000000001</v>
      </c>
      <c r="B611" s="8">
        <f t="shared" si="254"/>
        <v>-10.362200000000001</v>
      </c>
      <c r="C611" s="8">
        <f t="shared" si="255"/>
        <v>2.7299999999998548E-2</v>
      </c>
      <c r="D611" s="2">
        <v>-36.26</v>
      </c>
    </row>
    <row r="612" spans="1:4">
      <c r="A612" s="5">
        <v>10285.799999999999</v>
      </c>
      <c r="B612" s="8">
        <f t="shared" si="254"/>
        <v>-10.335799999999999</v>
      </c>
      <c r="C612" s="8">
        <f t="shared" si="255"/>
        <v>2.6400000000002422E-2</v>
      </c>
      <c r="D612" s="2">
        <v>-35.869999999999997</v>
      </c>
    </row>
    <row r="613" spans="1:4">
      <c r="A613" s="5">
        <v>10262.1</v>
      </c>
      <c r="B613" s="8">
        <f t="shared" si="254"/>
        <v>-10.312100000000001</v>
      </c>
      <c r="C613" s="8">
        <f t="shared" si="255"/>
        <v>2.3699999999998056E-2</v>
      </c>
      <c r="D613" s="2">
        <v>-35.14</v>
      </c>
    </row>
    <row r="614" spans="1:4">
      <c r="A614" s="5">
        <v>10238.1</v>
      </c>
      <c r="B614" s="8">
        <f t="shared" si="254"/>
        <v>-10.2881</v>
      </c>
      <c r="C614" s="8">
        <f t="shared" si="255"/>
        <v>2.4000000000000909E-2</v>
      </c>
      <c r="D614" s="2">
        <v>-35.33</v>
      </c>
    </row>
    <row r="615" spans="1:4">
      <c r="A615" s="5">
        <v>10214.1</v>
      </c>
      <c r="B615" s="8">
        <f t="shared" si="254"/>
        <v>-10.264100000000001</v>
      </c>
      <c r="C615" s="8">
        <f t="shared" si="255"/>
        <v>2.3999999999999133E-2</v>
      </c>
      <c r="D615" s="2">
        <v>-35.159999999999997</v>
      </c>
    </row>
    <row r="616" spans="1:4">
      <c r="A616" s="5">
        <v>10187.5</v>
      </c>
      <c r="B616" s="8">
        <f t="shared" si="254"/>
        <v>-10.237500000000001</v>
      </c>
      <c r="C616" s="8">
        <f t="shared" si="255"/>
        <v>2.6600000000000179E-2</v>
      </c>
      <c r="D616" s="2">
        <v>-35.46</v>
      </c>
    </row>
    <row r="617" spans="1:4">
      <c r="A617" s="5">
        <v>10161.1</v>
      </c>
      <c r="B617" s="8">
        <f t="shared" si="254"/>
        <v>-10.2111</v>
      </c>
      <c r="C617" s="8">
        <f t="shared" si="255"/>
        <v>2.6400000000000645E-2</v>
      </c>
      <c r="D617" s="2">
        <v>-35.4</v>
      </c>
    </row>
    <row r="618" spans="1:4">
      <c r="A618" s="5">
        <v>10134.799999999999</v>
      </c>
      <c r="B618" s="8">
        <f t="shared" si="254"/>
        <v>-10.184799999999999</v>
      </c>
      <c r="C618" s="8">
        <f t="shared" si="255"/>
        <v>2.6300000000000878E-2</v>
      </c>
      <c r="D618" s="2">
        <v>-35.049999999999997</v>
      </c>
    </row>
    <row r="619" spans="1:4">
      <c r="A619" s="5">
        <v>10109.4</v>
      </c>
      <c r="B619" s="8">
        <f t="shared" si="254"/>
        <v>-10.1594</v>
      </c>
      <c r="C619" s="8">
        <f t="shared" si="255"/>
        <v>2.5399999999999423E-2</v>
      </c>
      <c r="D619" s="2">
        <v>-34.65</v>
      </c>
    </row>
    <row r="620" spans="1:4">
      <c r="A620" s="5">
        <v>10084.5</v>
      </c>
      <c r="B620" s="8">
        <f t="shared" si="254"/>
        <v>-10.134499999999999</v>
      </c>
      <c r="C620" s="8">
        <f t="shared" si="255"/>
        <v>2.4900000000000588E-2</v>
      </c>
      <c r="D620" s="2">
        <v>-35.57</v>
      </c>
    </row>
    <row r="621" spans="1:4">
      <c r="A621" s="5">
        <v>10061.5</v>
      </c>
      <c r="B621" s="8">
        <f t="shared" si="254"/>
        <v>-10.111499999999999</v>
      </c>
      <c r="C621" s="8">
        <f t="shared" si="255"/>
        <v>2.2999999999999687E-2</v>
      </c>
      <c r="D621" s="2">
        <v>-35.61</v>
      </c>
    </row>
    <row r="622" spans="1:4">
      <c r="A622" s="5">
        <v>10038</v>
      </c>
      <c r="B622" s="8">
        <f t="shared" si="254"/>
        <v>-10.087999999999999</v>
      </c>
      <c r="C622" s="8">
        <f t="shared" si="255"/>
        <v>2.3500000000000298E-2</v>
      </c>
      <c r="D622" s="2">
        <v>-35.450000000000003</v>
      </c>
    </row>
    <row r="623" spans="1:4">
      <c r="A623" s="5">
        <v>10014.200000000001</v>
      </c>
      <c r="B623" s="8">
        <f t="shared" si="254"/>
        <v>-10.064200000000001</v>
      </c>
      <c r="C623" s="8">
        <f t="shared" si="255"/>
        <v>2.3799999999997823E-2</v>
      </c>
      <c r="D623" s="2">
        <v>-34.590000000000003</v>
      </c>
    </row>
    <row r="624" spans="1:4">
      <c r="A624" s="5">
        <v>9990.42</v>
      </c>
      <c r="B624" s="8">
        <f t="shared" si="254"/>
        <v>-10.040419999999999</v>
      </c>
      <c r="C624" s="8">
        <f t="shared" si="255"/>
        <v>2.3780000000002133E-2</v>
      </c>
      <c r="D624" s="2">
        <v>-35.17</v>
      </c>
    </row>
    <row r="625" spans="1:4">
      <c r="A625" s="5">
        <v>9968.58</v>
      </c>
      <c r="B625" s="8">
        <f t="shared" si="254"/>
        <v>-10.01858</v>
      </c>
      <c r="C625" s="8">
        <f t="shared" si="255"/>
        <v>2.1839999999999193E-2</v>
      </c>
      <c r="D625" s="2">
        <v>-34.619999999999997</v>
      </c>
    </row>
    <row r="626" spans="1:4">
      <c r="A626" s="5">
        <v>9945.36</v>
      </c>
      <c r="B626" s="8">
        <f t="shared" si="254"/>
        <v>-9.9953599999999998</v>
      </c>
      <c r="C626" s="8">
        <f t="shared" si="255"/>
        <v>2.322000000000024E-2</v>
      </c>
      <c r="D626" s="2">
        <v>-34.9</v>
      </c>
    </row>
    <row r="627" spans="1:4">
      <c r="A627" s="5">
        <v>9920.42</v>
      </c>
      <c r="B627" s="8">
        <f t="shared" si="254"/>
        <v>-9.9704200000000007</v>
      </c>
      <c r="C627" s="8">
        <f t="shared" si="255"/>
        <v>2.4939999999999074E-2</v>
      </c>
      <c r="D627" s="2">
        <v>-35.17</v>
      </c>
    </row>
    <row r="628" spans="1:4">
      <c r="A628" s="5">
        <v>9899.0499999999993</v>
      </c>
      <c r="B628" s="8">
        <f t="shared" si="254"/>
        <v>-9.9490499999999997</v>
      </c>
      <c r="C628" s="8">
        <f t="shared" si="255"/>
        <v>2.1370000000000999E-2</v>
      </c>
      <c r="D628" s="2">
        <v>-34.17</v>
      </c>
    </row>
    <row r="629" spans="1:4">
      <c r="A629" s="5">
        <v>9873.89</v>
      </c>
      <c r="B629" s="8">
        <f t="shared" si="254"/>
        <v>-9.9238900000000001</v>
      </c>
      <c r="C629" s="8">
        <f t="shared" si="255"/>
        <v>2.5159999999999627E-2</v>
      </c>
      <c r="D629" s="2">
        <v>-34.86</v>
      </c>
    </row>
    <row r="630" spans="1:4">
      <c r="A630" s="5">
        <v>9852.23</v>
      </c>
      <c r="B630" s="8">
        <f t="shared" si="254"/>
        <v>-9.9022299999999994</v>
      </c>
      <c r="C630" s="8">
        <f t="shared" si="255"/>
        <v>2.1660000000000679E-2</v>
      </c>
      <c r="D630" s="2">
        <v>-35.04</v>
      </c>
    </row>
    <row r="631" spans="1:4">
      <c r="A631" s="5">
        <v>9828.67</v>
      </c>
      <c r="B631" s="8">
        <f t="shared" si="254"/>
        <v>-9.8786699999999996</v>
      </c>
      <c r="C631" s="8">
        <f t="shared" si="255"/>
        <v>2.3559999999999803E-2</v>
      </c>
      <c r="D631" s="2">
        <v>-35.07</v>
      </c>
    </row>
    <row r="632" spans="1:4">
      <c r="A632" s="5">
        <v>9806.89</v>
      </c>
      <c r="B632" s="8">
        <f t="shared" si="254"/>
        <v>-9.8568899999999999</v>
      </c>
      <c r="C632" s="8">
        <f t="shared" si="255"/>
        <v>2.1779999999999688E-2</v>
      </c>
      <c r="D632" s="2">
        <v>-35.31</v>
      </c>
    </row>
    <row r="633" spans="1:4">
      <c r="A633" s="5">
        <v>9783.31</v>
      </c>
      <c r="B633" s="8">
        <f t="shared" si="254"/>
        <v>-9.8333099999999991</v>
      </c>
      <c r="C633" s="8">
        <f t="shared" si="255"/>
        <v>2.3580000000000823E-2</v>
      </c>
      <c r="D633" s="2">
        <v>-34.57</v>
      </c>
    </row>
    <row r="634" spans="1:4">
      <c r="A634" s="5">
        <v>9759.5</v>
      </c>
      <c r="B634" s="8">
        <f t="shared" si="254"/>
        <v>-9.8094999999999999</v>
      </c>
      <c r="C634" s="8">
        <f t="shared" si="255"/>
        <v>2.3809999999999221E-2</v>
      </c>
      <c r="D634" s="2">
        <v>-34.14</v>
      </c>
    </row>
    <row r="635" spans="1:4">
      <c r="A635" s="5">
        <v>9735.6200000000008</v>
      </c>
      <c r="B635" s="8">
        <f t="shared" si="254"/>
        <v>-9.7856200000000015</v>
      </c>
      <c r="C635" s="8">
        <f t="shared" si="255"/>
        <v>2.3879999999998347E-2</v>
      </c>
      <c r="D635" s="2">
        <v>-35.229999999999997</v>
      </c>
    </row>
    <row r="636" spans="1:4">
      <c r="A636" s="5">
        <v>9713.2199999999993</v>
      </c>
      <c r="B636" s="8">
        <f t="shared" si="254"/>
        <v>-9.7632199999999987</v>
      </c>
      <c r="C636" s="8">
        <f t="shared" si="255"/>
        <v>2.2400000000002862E-2</v>
      </c>
      <c r="D636" s="2">
        <v>-34.479999999999997</v>
      </c>
    </row>
    <row r="637" spans="1:4">
      <c r="A637" s="5">
        <v>9690.41</v>
      </c>
      <c r="B637" s="8">
        <f t="shared" si="254"/>
        <v>-9.7404100000000007</v>
      </c>
      <c r="C637" s="8">
        <f t="shared" si="255"/>
        <v>2.2809999999997999E-2</v>
      </c>
      <c r="D637" s="2">
        <v>-34.21</v>
      </c>
    </row>
    <row r="638" spans="1:4">
      <c r="A638" s="5">
        <v>9664.9500000000007</v>
      </c>
      <c r="B638" s="8">
        <f t="shared" si="254"/>
        <v>-9.71495</v>
      </c>
      <c r="C638" s="8">
        <f t="shared" si="255"/>
        <v>2.5460000000000704E-2</v>
      </c>
      <c r="D638" s="2">
        <v>-34.28</v>
      </c>
    </row>
    <row r="639" spans="1:4">
      <c r="A639" s="5">
        <v>9643.32</v>
      </c>
      <c r="B639" s="8">
        <f t="shared" si="254"/>
        <v>-9.6933199999999999</v>
      </c>
      <c r="C639" s="8">
        <f t="shared" si="255"/>
        <v>2.1630000000000038E-2</v>
      </c>
      <c r="D639" s="2">
        <v>-35.340000000000003</v>
      </c>
    </row>
    <row r="640" spans="1:4">
      <c r="A640" s="5">
        <v>9619.4500000000007</v>
      </c>
      <c r="B640" s="8">
        <f t="shared" si="254"/>
        <v>-9.6694500000000012</v>
      </c>
      <c r="C640" s="8">
        <f t="shared" si="255"/>
        <v>2.3869999999998726E-2</v>
      </c>
      <c r="D640" s="2">
        <v>-33.9</v>
      </c>
    </row>
    <row r="641" spans="1:4">
      <c r="A641" s="5">
        <v>9595.89</v>
      </c>
      <c r="B641" s="8">
        <f t="shared" si="254"/>
        <v>-9.6458899999999996</v>
      </c>
      <c r="C641" s="8">
        <f t="shared" si="255"/>
        <v>2.356000000000158E-2</v>
      </c>
      <c r="D641" s="2">
        <v>-34.78</v>
      </c>
    </row>
    <row r="642" spans="1:4">
      <c r="A642" s="5">
        <v>9573.7900000000009</v>
      </c>
      <c r="B642" s="8">
        <f t="shared" si="254"/>
        <v>-9.6237900000000014</v>
      </c>
      <c r="C642" s="8">
        <f t="shared" si="255"/>
        <v>2.2099999999998232E-2</v>
      </c>
      <c r="D642" s="2">
        <v>-34.64</v>
      </c>
    </row>
    <row r="643" spans="1:4">
      <c r="A643" s="5">
        <v>9550.6299999999992</v>
      </c>
      <c r="B643" s="8">
        <f t="shared" ref="B643:B706" si="256">(-A643-50)/1000</f>
        <v>-9.6006299999999989</v>
      </c>
      <c r="C643" s="8">
        <f t="shared" si="255"/>
        <v>2.3160000000002512E-2</v>
      </c>
      <c r="D643" s="2">
        <v>-34.4</v>
      </c>
    </row>
    <row r="644" spans="1:4">
      <c r="A644" s="5">
        <v>9528.2000000000007</v>
      </c>
      <c r="B644" s="8">
        <f t="shared" si="256"/>
        <v>-9.5782000000000007</v>
      </c>
      <c r="C644" s="8">
        <f t="shared" ref="C644:C707" si="257">ABS(B643-B644)</f>
        <v>2.2429999999998174E-2</v>
      </c>
      <c r="D644" s="2">
        <v>-35.090000000000003</v>
      </c>
    </row>
    <row r="645" spans="1:4">
      <c r="A645" s="5">
        <v>9504.44</v>
      </c>
      <c r="B645" s="8">
        <f t="shared" si="256"/>
        <v>-9.5544400000000014</v>
      </c>
      <c r="C645" s="8">
        <f t="shared" si="257"/>
        <v>2.3759999999999337E-2</v>
      </c>
      <c r="D645" s="2">
        <v>-34.840000000000003</v>
      </c>
    </row>
    <row r="646" spans="1:4">
      <c r="A646" s="5">
        <v>9481.3799999999992</v>
      </c>
      <c r="B646" s="8">
        <f t="shared" si="256"/>
        <v>-9.5313799999999986</v>
      </c>
      <c r="C646" s="8">
        <f t="shared" si="257"/>
        <v>2.3060000000002745E-2</v>
      </c>
      <c r="D646" s="2">
        <v>-35.28</v>
      </c>
    </row>
    <row r="647" spans="1:4">
      <c r="A647" s="5">
        <v>9459.44</v>
      </c>
      <c r="B647" s="8">
        <f t="shared" si="256"/>
        <v>-9.5094399999999997</v>
      </c>
      <c r="C647" s="8">
        <f t="shared" si="257"/>
        <v>2.193999999999896E-2</v>
      </c>
      <c r="D647" s="2">
        <v>-35.130000000000003</v>
      </c>
    </row>
    <row r="648" spans="1:4">
      <c r="A648" s="5">
        <v>9438.7800000000007</v>
      </c>
      <c r="B648" s="8">
        <f t="shared" si="256"/>
        <v>-9.4887800000000002</v>
      </c>
      <c r="C648" s="8">
        <f t="shared" si="257"/>
        <v>2.0659999999999457E-2</v>
      </c>
      <c r="D648" s="2">
        <v>-35.479999999999997</v>
      </c>
    </row>
    <row r="649" spans="1:4">
      <c r="A649" s="5">
        <v>9417.7000000000007</v>
      </c>
      <c r="B649" s="8">
        <f t="shared" si="256"/>
        <v>-9.4677000000000007</v>
      </c>
      <c r="C649" s="8">
        <f t="shared" si="257"/>
        <v>2.1079999999999544E-2</v>
      </c>
      <c r="D649" s="2">
        <v>-34.92</v>
      </c>
    </row>
    <row r="650" spans="1:4">
      <c r="A650" s="5">
        <v>9396.43</v>
      </c>
      <c r="B650" s="8">
        <f t="shared" si="256"/>
        <v>-9.4464299999999994</v>
      </c>
      <c r="C650" s="8">
        <f t="shared" si="257"/>
        <v>2.1270000000001232E-2</v>
      </c>
      <c r="D650" s="2">
        <v>-34.39</v>
      </c>
    </row>
    <row r="651" spans="1:4">
      <c r="A651" s="5">
        <v>9374</v>
      </c>
      <c r="B651" s="8">
        <f t="shared" si="256"/>
        <v>-9.4239999999999995</v>
      </c>
      <c r="C651" s="8">
        <f t="shared" si="257"/>
        <v>2.242999999999995E-2</v>
      </c>
      <c r="D651" s="2">
        <v>-34.89</v>
      </c>
    </row>
    <row r="652" spans="1:4">
      <c r="A652" s="5">
        <v>9353.7800000000007</v>
      </c>
      <c r="B652" s="8">
        <f t="shared" si="256"/>
        <v>-9.4037800000000011</v>
      </c>
      <c r="C652" s="8">
        <f t="shared" si="257"/>
        <v>2.021999999999835E-2</v>
      </c>
      <c r="D652" s="2">
        <v>-34.15</v>
      </c>
    </row>
    <row r="653" spans="1:4">
      <c r="A653" s="5">
        <v>9331.83</v>
      </c>
      <c r="B653" s="8">
        <f t="shared" si="256"/>
        <v>-9.3818300000000008</v>
      </c>
      <c r="C653" s="8">
        <f t="shared" si="257"/>
        <v>2.1950000000000358E-2</v>
      </c>
      <c r="D653" s="2">
        <v>-34.4</v>
      </c>
    </row>
    <row r="654" spans="1:4">
      <c r="A654" s="5">
        <v>9312.83</v>
      </c>
      <c r="B654" s="8">
        <f t="shared" si="256"/>
        <v>-9.3628300000000007</v>
      </c>
      <c r="C654" s="8">
        <f t="shared" si="257"/>
        <v>1.9000000000000128E-2</v>
      </c>
      <c r="D654" s="2">
        <v>-34.19</v>
      </c>
    </row>
    <row r="655" spans="1:4">
      <c r="A655" s="5">
        <v>9290.17</v>
      </c>
      <c r="B655" s="8">
        <f t="shared" si="256"/>
        <v>-9.3401700000000005</v>
      </c>
      <c r="C655" s="8">
        <f t="shared" si="257"/>
        <v>2.2660000000000124E-2</v>
      </c>
      <c r="D655" s="2">
        <v>-33.94</v>
      </c>
    </row>
    <row r="656" spans="1:4">
      <c r="A656" s="5">
        <v>9268.7800000000007</v>
      </c>
      <c r="B656" s="8">
        <f t="shared" si="256"/>
        <v>-9.3187800000000003</v>
      </c>
      <c r="C656" s="8">
        <f t="shared" si="257"/>
        <v>2.1390000000000242E-2</v>
      </c>
      <c r="D656" s="2">
        <v>-35.07</v>
      </c>
    </row>
    <row r="657" spans="1:4">
      <c r="A657" s="5">
        <v>9248</v>
      </c>
      <c r="B657" s="8">
        <f t="shared" si="256"/>
        <v>-9.298</v>
      </c>
      <c r="C657" s="8">
        <f t="shared" si="257"/>
        <v>2.0780000000000243E-2</v>
      </c>
      <c r="D657" s="2">
        <v>-34.6</v>
      </c>
    </row>
    <row r="658" spans="1:4">
      <c r="A658" s="5">
        <v>9226.75</v>
      </c>
      <c r="B658" s="8">
        <f t="shared" si="256"/>
        <v>-9.2767499999999998</v>
      </c>
      <c r="C658" s="8">
        <f t="shared" si="257"/>
        <v>2.1250000000000213E-2</v>
      </c>
      <c r="D658" s="2">
        <v>-35.03</v>
      </c>
    </row>
    <row r="659" spans="1:4">
      <c r="A659" s="5">
        <v>9204.73</v>
      </c>
      <c r="B659" s="8">
        <f t="shared" si="256"/>
        <v>-9.2547300000000003</v>
      </c>
      <c r="C659" s="8">
        <f t="shared" si="257"/>
        <v>2.2019999999999484E-2</v>
      </c>
      <c r="D659" s="2">
        <v>-35.33</v>
      </c>
    </row>
    <row r="660" spans="1:4">
      <c r="A660" s="5">
        <v>9183.2199999999993</v>
      </c>
      <c r="B660" s="8">
        <f t="shared" si="256"/>
        <v>-9.2332199999999993</v>
      </c>
      <c r="C660" s="8">
        <f t="shared" si="257"/>
        <v>2.1510000000001028E-2</v>
      </c>
      <c r="D660" s="2">
        <v>-34.65</v>
      </c>
    </row>
    <row r="661" spans="1:4">
      <c r="A661" s="5">
        <v>9164.67</v>
      </c>
      <c r="B661" s="8">
        <f t="shared" si="256"/>
        <v>-9.2146699999999999</v>
      </c>
      <c r="C661" s="8">
        <f t="shared" si="257"/>
        <v>1.85499999999994E-2</v>
      </c>
      <c r="D661" s="2">
        <v>-34.479999999999997</v>
      </c>
    </row>
    <row r="662" spans="1:4">
      <c r="A662" s="5">
        <v>9144</v>
      </c>
      <c r="B662" s="8">
        <f t="shared" si="256"/>
        <v>-9.1940000000000008</v>
      </c>
      <c r="C662" s="8">
        <f t="shared" si="257"/>
        <v>2.0669999999999078E-2</v>
      </c>
      <c r="D662" s="2">
        <v>-34.9</v>
      </c>
    </row>
    <row r="663" spans="1:4">
      <c r="A663" s="5">
        <v>9123.86</v>
      </c>
      <c r="B663" s="8">
        <f t="shared" si="256"/>
        <v>-9.1738600000000012</v>
      </c>
      <c r="C663" s="8">
        <f t="shared" si="257"/>
        <v>2.0139999999999603E-2</v>
      </c>
      <c r="D663" s="2">
        <v>-34.9</v>
      </c>
    </row>
    <row r="664" spans="1:4">
      <c r="A664" s="5">
        <v>9105.09</v>
      </c>
      <c r="B664" s="8">
        <f t="shared" si="256"/>
        <v>-9.1550899999999995</v>
      </c>
      <c r="C664" s="8">
        <f t="shared" si="257"/>
        <v>1.877000000000173E-2</v>
      </c>
      <c r="D664" s="2">
        <v>-34.46</v>
      </c>
    </row>
    <row r="665" spans="1:4">
      <c r="A665" s="5">
        <v>9085.81</v>
      </c>
      <c r="B665" s="8">
        <f t="shared" si="256"/>
        <v>-9.1358099999999993</v>
      </c>
      <c r="C665" s="8">
        <f t="shared" si="257"/>
        <v>1.9280000000000186E-2</v>
      </c>
      <c r="D665" s="2">
        <v>-33.9</v>
      </c>
    </row>
    <row r="666" spans="1:4">
      <c r="A666" s="5">
        <v>9066.86</v>
      </c>
      <c r="B666" s="8">
        <f t="shared" si="256"/>
        <v>-9.1168600000000009</v>
      </c>
      <c r="C666" s="8">
        <f t="shared" si="257"/>
        <v>1.8949999999998468E-2</v>
      </c>
      <c r="D666" s="2">
        <v>-34.770000000000003</v>
      </c>
    </row>
    <row r="667" spans="1:4">
      <c r="A667" s="5">
        <v>9048.35</v>
      </c>
      <c r="B667" s="8">
        <f t="shared" si="256"/>
        <v>-9.0983499999999999</v>
      </c>
      <c r="C667" s="8">
        <f t="shared" si="257"/>
        <v>1.8510000000000915E-2</v>
      </c>
      <c r="D667" s="2">
        <v>-34.39</v>
      </c>
    </row>
    <row r="668" spans="1:4">
      <c r="A668" s="5">
        <v>9027.67</v>
      </c>
      <c r="B668" s="8">
        <f t="shared" si="256"/>
        <v>-9.0776699999999995</v>
      </c>
      <c r="C668" s="8">
        <f t="shared" si="257"/>
        <v>2.0680000000000476E-2</v>
      </c>
      <c r="D668" s="2">
        <v>-34.46</v>
      </c>
    </row>
    <row r="669" spans="1:4">
      <c r="A669" s="5">
        <v>9007.07</v>
      </c>
      <c r="B669" s="8">
        <f t="shared" si="256"/>
        <v>-9.0570699999999995</v>
      </c>
      <c r="C669" s="8">
        <f t="shared" si="257"/>
        <v>2.0599999999999952E-2</v>
      </c>
      <c r="D669" s="2">
        <v>-34.57</v>
      </c>
    </row>
    <row r="670" spans="1:4">
      <c r="A670" s="5">
        <v>8987.33</v>
      </c>
      <c r="B670" s="8">
        <f t="shared" si="256"/>
        <v>-9.0373300000000008</v>
      </c>
      <c r="C670" s="8">
        <f t="shared" si="257"/>
        <v>1.9739999999998759E-2</v>
      </c>
      <c r="D670" s="2">
        <v>-35.090000000000003</v>
      </c>
    </row>
    <row r="671" spans="1:4">
      <c r="A671" s="5">
        <v>8967.14</v>
      </c>
      <c r="B671" s="8">
        <f t="shared" si="256"/>
        <v>-9.0171399999999995</v>
      </c>
      <c r="C671" s="8">
        <f t="shared" si="257"/>
        <v>2.0190000000001262E-2</v>
      </c>
      <c r="D671" s="2">
        <v>-34.57</v>
      </c>
    </row>
    <row r="672" spans="1:4">
      <c r="A672" s="5">
        <v>8946.56</v>
      </c>
      <c r="B672" s="8">
        <f t="shared" si="256"/>
        <v>-8.9965599999999988</v>
      </c>
      <c r="C672" s="8">
        <f t="shared" si="257"/>
        <v>2.0580000000000709E-2</v>
      </c>
      <c r="D672" s="2">
        <v>-34.659999999999997</v>
      </c>
    </row>
    <row r="673" spans="1:4">
      <c r="A673" s="5">
        <v>8926.14</v>
      </c>
      <c r="B673" s="8">
        <f t="shared" si="256"/>
        <v>-8.9761399999999991</v>
      </c>
      <c r="C673" s="8">
        <f t="shared" si="257"/>
        <v>2.0419999999999661E-2</v>
      </c>
      <c r="D673" s="2">
        <v>-34.58</v>
      </c>
    </row>
    <row r="674" spans="1:4">
      <c r="A674" s="5">
        <v>8907.6</v>
      </c>
      <c r="B674" s="8">
        <f t="shared" si="256"/>
        <v>-8.9576000000000011</v>
      </c>
      <c r="C674" s="8">
        <f t="shared" si="257"/>
        <v>1.8539999999998003E-2</v>
      </c>
      <c r="D674" s="2">
        <v>-33.82</v>
      </c>
    </row>
    <row r="675" spans="1:4">
      <c r="A675" s="5">
        <v>8888.67</v>
      </c>
      <c r="B675" s="8">
        <f t="shared" si="256"/>
        <v>-8.9386700000000001</v>
      </c>
      <c r="C675" s="8">
        <f t="shared" si="257"/>
        <v>1.8930000000001002E-2</v>
      </c>
      <c r="D675" s="2">
        <v>-33.99</v>
      </c>
    </row>
    <row r="676" spans="1:4">
      <c r="A676" s="5">
        <v>8869.3799999999992</v>
      </c>
      <c r="B676" s="8">
        <f t="shared" si="256"/>
        <v>-8.9193799999999985</v>
      </c>
      <c r="C676" s="8">
        <f t="shared" si="257"/>
        <v>1.9290000000001584E-2</v>
      </c>
      <c r="D676" s="2">
        <v>-34.229999999999997</v>
      </c>
    </row>
    <row r="677" spans="1:4">
      <c r="A677" s="5">
        <v>8850.14</v>
      </c>
      <c r="B677" s="8">
        <f t="shared" si="256"/>
        <v>-8.9001399999999986</v>
      </c>
      <c r="C677" s="8">
        <f t="shared" si="257"/>
        <v>1.9239999999999924E-2</v>
      </c>
      <c r="D677" s="2">
        <v>-34.79</v>
      </c>
    </row>
    <row r="678" spans="1:4">
      <c r="A678" s="5">
        <v>8829</v>
      </c>
      <c r="B678" s="8">
        <f t="shared" si="256"/>
        <v>-8.8789999999999996</v>
      </c>
      <c r="C678" s="8">
        <f t="shared" si="257"/>
        <v>2.1139999999999048E-2</v>
      </c>
      <c r="D678" s="2">
        <v>-34.880000000000003</v>
      </c>
    </row>
    <row r="679" spans="1:4">
      <c r="A679" s="5">
        <v>8808.17</v>
      </c>
      <c r="B679" s="8">
        <f t="shared" si="256"/>
        <v>-8.8581699999999994</v>
      </c>
      <c r="C679" s="8">
        <f t="shared" si="257"/>
        <v>2.0830000000000126E-2</v>
      </c>
      <c r="D679" s="2">
        <v>-34.36</v>
      </c>
    </row>
    <row r="680" spans="1:4">
      <c r="A680" s="5">
        <v>8787.7000000000007</v>
      </c>
      <c r="B680" s="8">
        <f t="shared" si="256"/>
        <v>-8.8376999999999999</v>
      </c>
      <c r="C680" s="8">
        <f t="shared" si="257"/>
        <v>2.0469999999999544E-2</v>
      </c>
      <c r="D680" s="2">
        <v>-34.31</v>
      </c>
    </row>
    <row r="681" spans="1:4">
      <c r="A681" s="5">
        <v>8768.43</v>
      </c>
      <c r="B681" s="8">
        <f t="shared" si="256"/>
        <v>-8.8184300000000011</v>
      </c>
      <c r="C681" s="8">
        <f t="shared" si="257"/>
        <v>1.9269999999998788E-2</v>
      </c>
      <c r="D681" s="2">
        <v>-34.68</v>
      </c>
    </row>
    <row r="682" spans="1:4">
      <c r="A682" s="5">
        <v>8750.17</v>
      </c>
      <c r="B682" s="8">
        <f t="shared" si="256"/>
        <v>-8.8001699999999996</v>
      </c>
      <c r="C682" s="8">
        <f t="shared" si="257"/>
        <v>1.8260000000001497E-2</v>
      </c>
      <c r="D682" s="2">
        <v>-34.520000000000003</v>
      </c>
    </row>
    <row r="683" spans="1:4">
      <c r="A683" s="5">
        <v>8731.5</v>
      </c>
      <c r="B683" s="8">
        <f t="shared" si="256"/>
        <v>-8.7814999999999994</v>
      </c>
      <c r="C683" s="8">
        <f t="shared" si="257"/>
        <v>1.8670000000000186E-2</v>
      </c>
      <c r="D683" s="2">
        <v>-34.06</v>
      </c>
    </row>
    <row r="684" spans="1:4">
      <c r="A684" s="5">
        <v>8713.2199999999993</v>
      </c>
      <c r="B684" s="8">
        <f t="shared" si="256"/>
        <v>-8.7632199999999987</v>
      </c>
      <c r="C684" s="8">
        <f t="shared" si="257"/>
        <v>1.828000000000074E-2</v>
      </c>
      <c r="D684" s="2">
        <v>-34.76</v>
      </c>
    </row>
    <row r="685" spans="1:4">
      <c r="A685" s="5">
        <v>8693.33</v>
      </c>
      <c r="B685" s="8">
        <f t="shared" si="256"/>
        <v>-8.7433300000000003</v>
      </c>
      <c r="C685" s="8">
        <f t="shared" si="257"/>
        <v>1.9889999999998409E-2</v>
      </c>
      <c r="D685" s="2">
        <v>-34.729999999999997</v>
      </c>
    </row>
    <row r="686" spans="1:4">
      <c r="A686" s="5">
        <v>8673.17</v>
      </c>
      <c r="B686" s="8">
        <f t="shared" si="256"/>
        <v>-8.7231699999999996</v>
      </c>
      <c r="C686" s="8">
        <f t="shared" si="257"/>
        <v>2.0160000000000622E-2</v>
      </c>
      <c r="D686" s="2">
        <v>-34.4</v>
      </c>
    </row>
    <row r="687" spans="1:4">
      <c r="A687" s="5">
        <v>8654.6200000000008</v>
      </c>
      <c r="B687" s="8">
        <f t="shared" si="256"/>
        <v>-8.7046200000000002</v>
      </c>
      <c r="C687" s="8">
        <f t="shared" si="257"/>
        <v>1.85499999999994E-2</v>
      </c>
      <c r="D687" s="2">
        <v>-34.85</v>
      </c>
    </row>
    <row r="688" spans="1:4">
      <c r="A688" s="5">
        <v>8636.33</v>
      </c>
      <c r="B688" s="8">
        <f t="shared" si="256"/>
        <v>-8.6863299999999999</v>
      </c>
      <c r="C688" s="8">
        <f t="shared" si="257"/>
        <v>1.8290000000000362E-2</v>
      </c>
      <c r="D688" s="2">
        <v>-34.71</v>
      </c>
    </row>
    <row r="689" spans="1:4">
      <c r="A689" s="5">
        <v>8617.3700000000008</v>
      </c>
      <c r="B689" s="8">
        <f t="shared" si="256"/>
        <v>-8.66737</v>
      </c>
      <c r="C689" s="8">
        <f t="shared" si="257"/>
        <v>1.8959999999999866E-2</v>
      </c>
      <c r="D689" s="2">
        <v>-34.54</v>
      </c>
    </row>
    <row r="690" spans="1:4">
      <c r="A690" s="5">
        <v>8598.3799999999992</v>
      </c>
      <c r="B690" s="8">
        <f t="shared" si="256"/>
        <v>-8.6483799999999995</v>
      </c>
      <c r="C690" s="8">
        <f t="shared" si="257"/>
        <v>1.8990000000000506E-2</v>
      </c>
      <c r="D690" s="2">
        <v>-34.54</v>
      </c>
    </row>
    <row r="691" spans="1:4">
      <c r="A691" s="5">
        <v>8579.33</v>
      </c>
      <c r="B691" s="8">
        <f t="shared" si="256"/>
        <v>-8.6293299999999995</v>
      </c>
      <c r="C691" s="8">
        <f t="shared" si="257"/>
        <v>1.9050000000000011E-2</v>
      </c>
      <c r="D691" s="2">
        <v>-34.49</v>
      </c>
    </row>
    <row r="692" spans="1:4">
      <c r="A692" s="5">
        <v>8562.42</v>
      </c>
      <c r="B692" s="8">
        <f t="shared" si="256"/>
        <v>-8.6124200000000002</v>
      </c>
      <c r="C692" s="8">
        <f t="shared" si="257"/>
        <v>1.6909999999999314E-2</v>
      </c>
      <c r="D692" s="2">
        <v>-34.32</v>
      </c>
    </row>
    <row r="693" spans="1:4">
      <c r="A693" s="5">
        <v>8543.2000000000007</v>
      </c>
      <c r="B693" s="8">
        <f t="shared" si="256"/>
        <v>-8.5932000000000013</v>
      </c>
      <c r="C693" s="8">
        <f t="shared" si="257"/>
        <v>1.9219999999998905E-2</v>
      </c>
      <c r="D693" s="2">
        <v>-34.86</v>
      </c>
    </row>
    <row r="694" spans="1:4">
      <c r="A694" s="5">
        <v>8523.83</v>
      </c>
      <c r="B694" s="8">
        <f t="shared" si="256"/>
        <v>-8.5738299999999992</v>
      </c>
      <c r="C694" s="8">
        <f t="shared" si="257"/>
        <v>1.9370000000002108E-2</v>
      </c>
      <c r="D694" s="2">
        <v>-34.96</v>
      </c>
    </row>
    <row r="695" spans="1:4">
      <c r="A695" s="5">
        <v>8504.7099999999991</v>
      </c>
      <c r="B695" s="8">
        <f t="shared" si="256"/>
        <v>-8.5547099999999983</v>
      </c>
      <c r="C695" s="8">
        <f t="shared" si="257"/>
        <v>1.9120000000000914E-2</v>
      </c>
      <c r="D695" s="2">
        <v>-34.81</v>
      </c>
    </row>
    <row r="696" spans="1:4">
      <c r="A696" s="5">
        <v>8484.5</v>
      </c>
      <c r="B696" s="8">
        <f t="shared" si="256"/>
        <v>-8.5344999999999995</v>
      </c>
      <c r="C696" s="8">
        <f t="shared" si="257"/>
        <v>2.0209999999998729E-2</v>
      </c>
      <c r="D696" s="2">
        <v>-34.71</v>
      </c>
    </row>
    <row r="697" spans="1:4">
      <c r="A697" s="5">
        <v>8465.2199999999993</v>
      </c>
      <c r="B697" s="8">
        <f t="shared" si="256"/>
        <v>-8.5152199999999993</v>
      </c>
      <c r="C697" s="8">
        <f t="shared" si="257"/>
        <v>1.9280000000000186E-2</v>
      </c>
      <c r="D697" s="2">
        <v>-34.6</v>
      </c>
    </row>
    <row r="698" spans="1:4">
      <c r="A698" s="5">
        <v>8444.86</v>
      </c>
      <c r="B698" s="8">
        <f t="shared" si="256"/>
        <v>-8.494860000000001</v>
      </c>
      <c r="C698" s="8">
        <f t="shared" si="257"/>
        <v>2.0359999999998379E-2</v>
      </c>
      <c r="D698" s="2">
        <v>-34.85</v>
      </c>
    </row>
    <row r="699" spans="1:4">
      <c r="A699" s="5">
        <v>8427.69</v>
      </c>
      <c r="B699" s="8">
        <f t="shared" si="256"/>
        <v>-8.4776900000000008</v>
      </c>
      <c r="C699" s="8">
        <f t="shared" si="257"/>
        <v>1.717000000000013E-2</v>
      </c>
      <c r="D699" s="2">
        <v>-34.340000000000003</v>
      </c>
    </row>
    <row r="700" spans="1:4">
      <c r="A700" s="5">
        <v>8407.31</v>
      </c>
      <c r="B700" s="8">
        <f t="shared" si="256"/>
        <v>-8.4573099999999997</v>
      </c>
      <c r="C700" s="8">
        <f t="shared" si="257"/>
        <v>2.0380000000001175E-2</v>
      </c>
      <c r="D700" s="2">
        <v>-34.92</v>
      </c>
    </row>
    <row r="701" spans="1:4">
      <c r="A701" s="5">
        <v>8388.92</v>
      </c>
      <c r="B701" s="8">
        <f t="shared" si="256"/>
        <v>-8.4389199999999995</v>
      </c>
      <c r="C701" s="8">
        <f t="shared" si="257"/>
        <v>1.8390000000000128E-2</v>
      </c>
      <c r="D701" s="2">
        <v>-34.979999999999997</v>
      </c>
    </row>
    <row r="702" spans="1:4">
      <c r="A702" s="5">
        <v>8370.18</v>
      </c>
      <c r="B702" s="8">
        <f t="shared" si="256"/>
        <v>-8.4201800000000002</v>
      </c>
      <c r="C702" s="8">
        <f t="shared" si="257"/>
        <v>1.8739999999999313E-2</v>
      </c>
      <c r="D702" s="2">
        <v>-34.840000000000003</v>
      </c>
    </row>
    <row r="703" spans="1:4">
      <c r="A703" s="5">
        <v>8350.33</v>
      </c>
      <c r="B703" s="8">
        <f t="shared" si="256"/>
        <v>-8.4003300000000003</v>
      </c>
      <c r="C703" s="8">
        <f t="shared" si="257"/>
        <v>1.9849999999999923E-2</v>
      </c>
      <c r="D703" s="2">
        <v>-34.83</v>
      </c>
    </row>
    <row r="704" spans="1:4">
      <c r="A704" s="5">
        <v>8330.5</v>
      </c>
      <c r="B704" s="8">
        <f t="shared" si="256"/>
        <v>-8.3804999999999996</v>
      </c>
      <c r="C704" s="8">
        <f t="shared" si="257"/>
        <v>1.983000000000068E-2</v>
      </c>
      <c r="D704" s="2">
        <v>-34.450000000000003</v>
      </c>
    </row>
    <row r="705" spans="1:4">
      <c r="A705" s="5">
        <v>8312.92</v>
      </c>
      <c r="B705" s="8">
        <f t="shared" si="256"/>
        <v>-8.3629200000000008</v>
      </c>
      <c r="C705" s="8">
        <f t="shared" si="257"/>
        <v>1.7579999999998819E-2</v>
      </c>
      <c r="D705" s="2">
        <v>-34.729999999999997</v>
      </c>
    </row>
    <row r="706" spans="1:4">
      <c r="A706" s="5">
        <v>8295.7999999999993</v>
      </c>
      <c r="B706" s="8">
        <f t="shared" si="256"/>
        <v>-8.3457999999999988</v>
      </c>
      <c r="C706" s="8">
        <f t="shared" si="257"/>
        <v>1.7120000000002022E-2</v>
      </c>
      <c r="D706" s="2">
        <v>-34.54</v>
      </c>
    </row>
    <row r="707" spans="1:4">
      <c r="A707" s="5">
        <v>8276.6299999999992</v>
      </c>
      <c r="B707" s="8">
        <f t="shared" ref="B707:B770" si="258">(-A707-50)/1000</f>
        <v>-8.3266299999999998</v>
      </c>
      <c r="C707" s="8">
        <f t="shared" si="257"/>
        <v>1.9169999999999021E-2</v>
      </c>
      <c r="D707" s="2">
        <v>-34.770000000000003</v>
      </c>
    </row>
    <row r="708" spans="1:4">
      <c r="A708" s="5">
        <v>8256</v>
      </c>
      <c r="B708" s="8">
        <f t="shared" si="258"/>
        <v>-8.3059999999999992</v>
      </c>
      <c r="C708" s="8">
        <f t="shared" ref="C708:C771" si="259">ABS(B707-B708)</f>
        <v>2.0630000000000592E-2</v>
      </c>
      <c r="D708" s="2">
        <v>-35.270000000000003</v>
      </c>
    </row>
    <row r="709" spans="1:4">
      <c r="A709" s="5">
        <v>8235.23</v>
      </c>
      <c r="B709" s="8">
        <f t="shared" si="258"/>
        <v>-8.2852300000000003</v>
      </c>
      <c r="C709" s="8">
        <f t="shared" si="259"/>
        <v>2.0769999999998845E-2</v>
      </c>
      <c r="D709" s="2">
        <v>-35.729999999999997</v>
      </c>
    </row>
    <row r="710" spans="1:4">
      <c r="A710" s="5">
        <v>8215.36</v>
      </c>
      <c r="B710" s="8">
        <f t="shared" si="258"/>
        <v>-8.2653600000000012</v>
      </c>
      <c r="C710" s="8">
        <f t="shared" si="259"/>
        <v>1.9869999999999166E-2</v>
      </c>
      <c r="D710" s="2">
        <v>-36.44</v>
      </c>
    </row>
    <row r="711" spans="1:4">
      <c r="A711" s="5">
        <v>8197</v>
      </c>
      <c r="B711" s="8">
        <f t="shared" si="258"/>
        <v>-8.2469999999999999</v>
      </c>
      <c r="C711" s="8">
        <f t="shared" si="259"/>
        <v>1.8360000000001264E-2</v>
      </c>
      <c r="D711" s="2">
        <v>-36.01</v>
      </c>
    </row>
    <row r="712" spans="1:4">
      <c r="A712" s="5">
        <v>8175.64</v>
      </c>
      <c r="B712" s="8">
        <f t="shared" si="258"/>
        <v>-8.2256400000000003</v>
      </c>
      <c r="C712" s="8">
        <f t="shared" si="259"/>
        <v>2.1359999999999602E-2</v>
      </c>
      <c r="D712" s="2">
        <v>-36.19</v>
      </c>
    </row>
    <row r="713" spans="1:4">
      <c r="A713" s="5">
        <v>8157.15</v>
      </c>
      <c r="B713" s="8">
        <f t="shared" si="258"/>
        <v>-8.2071500000000004</v>
      </c>
      <c r="C713" s="8">
        <f t="shared" si="259"/>
        <v>1.8489999999999895E-2</v>
      </c>
      <c r="D713" s="2">
        <v>-35.35</v>
      </c>
    </row>
    <row r="714" spans="1:4">
      <c r="A714" s="5">
        <v>8136</v>
      </c>
      <c r="B714" s="8">
        <f t="shared" si="258"/>
        <v>-8.1859999999999999</v>
      </c>
      <c r="C714" s="8">
        <f t="shared" si="259"/>
        <v>2.1150000000000446E-2</v>
      </c>
      <c r="D714" s="2">
        <v>-34.92</v>
      </c>
    </row>
    <row r="715" spans="1:4">
      <c r="A715" s="5">
        <v>8119.15</v>
      </c>
      <c r="B715" s="8">
        <f t="shared" si="258"/>
        <v>-8.1691500000000001</v>
      </c>
      <c r="C715" s="8">
        <f t="shared" si="259"/>
        <v>1.684999999999981E-2</v>
      </c>
      <c r="D715" s="2">
        <v>-35.270000000000003</v>
      </c>
    </row>
    <row r="716" spans="1:4">
      <c r="A716" s="5">
        <v>8100.29</v>
      </c>
      <c r="B716" s="8">
        <f t="shared" si="258"/>
        <v>-8.15029</v>
      </c>
      <c r="C716" s="8">
        <f t="shared" si="259"/>
        <v>1.8860000000000099E-2</v>
      </c>
      <c r="D716" s="2">
        <v>-34.729999999999997</v>
      </c>
    </row>
    <row r="717" spans="1:4">
      <c r="A717" s="5">
        <v>8085.42</v>
      </c>
      <c r="B717" s="8">
        <f t="shared" si="258"/>
        <v>-8.1354199999999999</v>
      </c>
      <c r="C717" s="8">
        <f t="shared" si="259"/>
        <v>1.4870000000000161E-2</v>
      </c>
      <c r="D717" s="2">
        <v>-35.15</v>
      </c>
    </row>
    <row r="718" spans="1:4">
      <c r="A718" s="5">
        <v>8065.92</v>
      </c>
      <c r="B718" s="8">
        <f t="shared" si="258"/>
        <v>-8.1159200000000009</v>
      </c>
      <c r="C718" s="8">
        <f t="shared" si="259"/>
        <v>1.9499999999998963E-2</v>
      </c>
      <c r="D718" s="2">
        <v>-34.770000000000003</v>
      </c>
    </row>
    <row r="719" spans="1:4">
      <c r="A719" s="5">
        <v>8048.79</v>
      </c>
      <c r="B719" s="8">
        <f t="shared" si="258"/>
        <v>-8.0987899999999993</v>
      </c>
      <c r="C719" s="8">
        <f t="shared" si="259"/>
        <v>1.7130000000001644E-2</v>
      </c>
      <c r="D719" s="2">
        <v>-35.18</v>
      </c>
    </row>
    <row r="720" spans="1:4">
      <c r="A720" s="5">
        <v>8030.42</v>
      </c>
      <c r="B720" s="8">
        <f t="shared" si="258"/>
        <v>-8.0804200000000002</v>
      </c>
      <c r="C720" s="8">
        <f t="shared" si="259"/>
        <v>1.8369999999999109E-2</v>
      </c>
      <c r="D720" s="2">
        <v>-35.19</v>
      </c>
    </row>
    <row r="721" spans="1:4">
      <c r="A721" s="5">
        <v>8011.57</v>
      </c>
      <c r="B721" s="8">
        <f t="shared" si="258"/>
        <v>-8.0615699999999997</v>
      </c>
      <c r="C721" s="8">
        <f t="shared" si="259"/>
        <v>1.8850000000000477E-2</v>
      </c>
      <c r="D721" s="2">
        <v>-34.49</v>
      </c>
    </row>
    <row r="722" spans="1:4">
      <c r="A722" s="5">
        <v>7993.32</v>
      </c>
      <c r="B722" s="8">
        <f t="shared" si="258"/>
        <v>-8.0433199999999996</v>
      </c>
      <c r="C722" s="8">
        <f t="shared" si="259"/>
        <v>1.8250000000000099E-2</v>
      </c>
      <c r="D722" s="2">
        <v>-34.57</v>
      </c>
    </row>
    <row r="723" spans="1:4">
      <c r="A723" s="5">
        <v>7976.5</v>
      </c>
      <c r="B723" s="8">
        <f t="shared" si="258"/>
        <v>-8.0265000000000004</v>
      </c>
      <c r="C723" s="8">
        <f t="shared" si="259"/>
        <v>1.6819999999999169E-2</v>
      </c>
      <c r="D723" s="2">
        <v>-34.299999999999997</v>
      </c>
    </row>
    <row r="724" spans="1:4">
      <c r="A724" s="5">
        <v>7958.71</v>
      </c>
      <c r="B724" s="8">
        <f t="shared" si="258"/>
        <v>-8.0087100000000007</v>
      </c>
      <c r="C724" s="8">
        <f t="shared" si="259"/>
        <v>1.778999999999975E-2</v>
      </c>
      <c r="D724" s="2">
        <v>-34.159999999999997</v>
      </c>
    </row>
    <row r="725" spans="1:4">
      <c r="A725" s="5">
        <v>7939.58</v>
      </c>
      <c r="B725" s="8">
        <f t="shared" si="258"/>
        <v>-7.9895800000000001</v>
      </c>
      <c r="C725" s="8">
        <f t="shared" si="259"/>
        <v>1.9130000000000535E-2</v>
      </c>
      <c r="D725" s="2">
        <v>-34.78</v>
      </c>
    </row>
    <row r="726" spans="1:4">
      <c r="A726" s="5">
        <v>7922.17</v>
      </c>
      <c r="B726" s="8">
        <f t="shared" si="258"/>
        <v>-7.9721700000000002</v>
      </c>
      <c r="C726" s="8">
        <f t="shared" si="259"/>
        <v>1.7409999999999926E-2</v>
      </c>
      <c r="D726" s="2">
        <v>-34.81</v>
      </c>
    </row>
    <row r="727" spans="1:4">
      <c r="A727" s="5">
        <v>7903.95</v>
      </c>
      <c r="B727" s="8">
        <f t="shared" si="258"/>
        <v>-7.9539499999999999</v>
      </c>
      <c r="C727" s="8">
        <f t="shared" si="259"/>
        <v>1.8220000000000347E-2</v>
      </c>
      <c r="D727" s="2">
        <v>-34.4</v>
      </c>
    </row>
    <row r="728" spans="1:4">
      <c r="A728" s="5">
        <v>7886.05</v>
      </c>
      <c r="B728" s="8">
        <f t="shared" si="258"/>
        <v>-7.9360499999999998</v>
      </c>
      <c r="C728" s="8">
        <f t="shared" si="259"/>
        <v>1.7900000000000027E-2</v>
      </c>
      <c r="D728" s="2">
        <v>-34.700000000000003</v>
      </c>
    </row>
    <row r="729" spans="1:4">
      <c r="A729" s="5">
        <v>7868.81</v>
      </c>
      <c r="B729" s="8">
        <f t="shared" si="258"/>
        <v>-7.9188100000000006</v>
      </c>
      <c r="C729" s="8">
        <f t="shared" si="259"/>
        <v>1.7239999999999256E-2</v>
      </c>
      <c r="D729" s="2">
        <v>-34.409999999999997</v>
      </c>
    </row>
    <row r="730" spans="1:4">
      <c r="A730" s="5">
        <v>7851.36</v>
      </c>
      <c r="B730" s="8">
        <f t="shared" si="258"/>
        <v>-7.9013599999999995</v>
      </c>
      <c r="C730" s="8">
        <f t="shared" si="259"/>
        <v>1.7450000000001076E-2</v>
      </c>
      <c r="D730" s="2">
        <v>-34.119999999999997</v>
      </c>
    </row>
    <row r="731" spans="1:4">
      <c r="A731" s="5">
        <v>7832.76</v>
      </c>
      <c r="B731" s="8">
        <f t="shared" si="258"/>
        <v>-7.8827600000000002</v>
      </c>
      <c r="C731" s="8">
        <f t="shared" si="259"/>
        <v>1.8599999999999284E-2</v>
      </c>
      <c r="D731" s="2">
        <v>-34.71</v>
      </c>
    </row>
    <row r="732" spans="1:4">
      <c r="A732" s="5">
        <v>7815.85</v>
      </c>
      <c r="B732" s="8">
        <f t="shared" si="258"/>
        <v>-7.86585</v>
      </c>
      <c r="C732" s="8">
        <f t="shared" si="259"/>
        <v>1.6910000000000203E-2</v>
      </c>
      <c r="D732" s="2">
        <v>-33.409999999999997</v>
      </c>
    </row>
    <row r="733" spans="1:4">
      <c r="A733" s="5">
        <v>7799.36</v>
      </c>
      <c r="B733" s="8">
        <f t="shared" si="258"/>
        <v>-7.8493599999999999</v>
      </c>
      <c r="C733" s="8">
        <f t="shared" si="259"/>
        <v>1.6490000000000116E-2</v>
      </c>
      <c r="D733" s="2">
        <v>-34.35</v>
      </c>
    </row>
    <row r="734" spans="1:4">
      <c r="A734" s="5">
        <v>7782.1</v>
      </c>
      <c r="B734" s="8">
        <f t="shared" si="258"/>
        <v>-7.8321000000000005</v>
      </c>
      <c r="C734" s="8">
        <f t="shared" si="259"/>
        <v>1.7259999999999387E-2</v>
      </c>
      <c r="D734" s="2">
        <v>-34.369999999999997</v>
      </c>
    </row>
    <row r="735" spans="1:4">
      <c r="A735" s="5">
        <v>7765.04</v>
      </c>
      <c r="B735" s="8">
        <f t="shared" si="258"/>
        <v>-7.8150399999999998</v>
      </c>
      <c r="C735" s="8">
        <f t="shared" si="259"/>
        <v>1.7060000000000741E-2</v>
      </c>
      <c r="D735" s="2">
        <v>-34.53</v>
      </c>
    </row>
    <row r="736" spans="1:4">
      <c r="A736" s="5">
        <v>7747.83</v>
      </c>
      <c r="B736" s="8">
        <f t="shared" si="258"/>
        <v>-7.7978300000000003</v>
      </c>
      <c r="C736" s="8">
        <f t="shared" si="259"/>
        <v>1.7209999999999503E-2</v>
      </c>
      <c r="D736" s="2">
        <v>-34.450000000000003</v>
      </c>
    </row>
    <row r="737" spans="1:4">
      <c r="A737" s="5">
        <v>7730.52</v>
      </c>
      <c r="B737" s="8">
        <f t="shared" si="258"/>
        <v>-7.7805200000000001</v>
      </c>
      <c r="C737" s="8">
        <f t="shared" si="259"/>
        <v>1.7310000000000159E-2</v>
      </c>
      <c r="D737" s="2">
        <v>-34.01</v>
      </c>
    </row>
    <row r="738" spans="1:4">
      <c r="A738" s="5">
        <v>7711.95</v>
      </c>
      <c r="B738" s="8">
        <f t="shared" si="258"/>
        <v>-7.7619499999999997</v>
      </c>
      <c r="C738" s="8">
        <f t="shared" si="259"/>
        <v>1.857000000000042E-2</v>
      </c>
      <c r="D738" s="2">
        <v>-34.57</v>
      </c>
    </row>
    <row r="739" spans="1:4">
      <c r="A739" s="5">
        <v>7694.75</v>
      </c>
      <c r="B739" s="8">
        <f t="shared" si="258"/>
        <v>-7.7447499999999998</v>
      </c>
      <c r="C739" s="8">
        <f t="shared" si="259"/>
        <v>1.7199999999999882E-2</v>
      </c>
      <c r="D739" s="2">
        <v>-33.840000000000003</v>
      </c>
    </row>
    <row r="740" spans="1:4">
      <c r="A740" s="5">
        <v>7678.27</v>
      </c>
      <c r="B740" s="8">
        <f t="shared" si="258"/>
        <v>-7.7282700000000002</v>
      </c>
      <c r="C740" s="8">
        <f t="shared" si="259"/>
        <v>1.6479999999999606E-2</v>
      </c>
      <c r="D740" s="2">
        <v>-34.24</v>
      </c>
    </row>
    <row r="741" spans="1:4">
      <c r="A741" s="5">
        <v>7660.04</v>
      </c>
      <c r="B741" s="8">
        <f t="shared" si="258"/>
        <v>-7.7100400000000002</v>
      </c>
      <c r="C741" s="8">
        <f t="shared" si="259"/>
        <v>1.8229999999999968E-2</v>
      </c>
      <c r="D741" s="2">
        <v>-34.64</v>
      </c>
    </row>
    <row r="742" spans="1:4">
      <c r="A742" s="5">
        <v>7643.04</v>
      </c>
      <c r="B742" s="8">
        <f t="shared" si="258"/>
        <v>-7.6930399999999999</v>
      </c>
      <c r="C742" s="8">
        <f t="shared" si="259"/>
        <v>1.7000000000000348E-2</v>
      </c>
      <c r="D742" s="2">
        <v>-34.4</v>
      </c>
    </row>
    <row r="743" spans="1:4">
      <c r="A743" s="5">
        <v>7625.05</v>
      </c>
      <c r="B743" s="8">
        <f t="shared" si="258"/>
        <v>-7.6750500000000006</v>
      </c>
      <c r="C743" s="8">
        <f t="shared" si="259"/>
        <v>1.7989999999999284E-2</v>
      </c>
      <c r="D743" s="2">
        <v>-35.14</v>
      </c>
    </row>
    <row r="744" spans="1:4">
      <c r="A744" s="5">
        <v>7607.36</v>
      </c>
      <c r="B744" s="8">
        <f t="shared" si="258"/>
        <v>-7.6573599999999997</v>
      </c>
      <c r="C744" s="8">
        <f t="shared" si="259"/>
        <v>1.7690000000000872E-2</v>
      </c>
      <c r="D744" s="2">
        <v>-33.71</v>
      </c>
    </row>
    <row r="745" spans="1:4">
      <c r="A745" s="5">
        <v>7590.41</v>
      </c>
      <c r="B745" s="8">
        <f t="shared" si="258"/>
        <v>-7.6404100000000001</v>
      </c>
      <c r="C745" s="8">
        <f t="shared" si="259"/>
        <v>1.6949999999999577E-2</v>
      </c>
      <c r="D745" s="2">
        <v>-34.83</v>
      </c>
    </row>
    <row r="746" spans="1:4">
      <c r="A746" s="5">
        <v>7573.11</v>
      </c>
      <c r="B746" s="8">
        <f t="shared" si="258"/>
        <v>-7.6231099999999996</v>
      </c>
      <c r="C746" s="8">
        <f t="shared" si="259"/>
        <v>1.7300000000000537E-2</v>
      </c>
      <c r="D746" s="2">
        <v>-34.39</v>
      </c>
    </row>
    <row r="747" spans="1:4">
      <c r="A747" s="5">
        <v>7556.67</v>
      </c>
      <c r="B747" s="8">
        <f t="shared" si="258"/>
        <v>-7.6066700000000003</v>
      </c>
      <c r="C747" s="8">
        <f t="shared" si="259"/>
        <v>1.6439999999999344E-2</v>
      </c>
      <c r="D747" s="2">
        <v>-34.590000000000003</v>
      </c>
    </row>
    <row r="748" spans="1:4">
      <c r="A748" s="5">
        <v>7540.25</v>
      </c>
      <c r="B748" s="8">
        <f t="shared" si="258"/>
        <v>-7.5902500000000002</v>
      </c>
      <c r="C748" s="8">
        <f t="shared" si="259"/>
        <v>1.6420000000000101E-2</v>
      </c>
      <c r="D748" s="2">
        <v>-34.89</v>
      </c>
    </row>
    <row r="749" spans="1:4">
      <c r="A749" s="5">
        <v>7521.92</v>
      </c>
      <c r="B749" s="8">
        <f t="shared" si="258"/>
        <v>-7.5719200000000004</v>
      </c>
      <c r="C749" s="8">
        <f t="shared" si="259"/>
        <v>1.8329999999999735E-2</v>
      </c>
      <c r="D749" s="2">
        <v>-34.46</v>
      </c>
    </row>
    <row r="750" spans="1:4">
      <c r="A750" s="5">
        <v>7504.37</v>
      </c>
      <c r="B750" s="8">
        <f t="shared" si="258"/>
        <v>-7.5543699999999996</v>
      </c>
      <c r="C750" s="8">
        <f t="shared" si="259"/>
        <v>1.7550000000000843E-2</v>
      </c>
      <c r="D750" s="2">
        <v>-35.64</v>
      </c>
    </row>
    <row r="751" spans="1:4">
      <c r="A751" s="5">
        <v>7486.77</v>
      </c>
      <c r="B751" s="8">
        <f t="shared" si="258"/>
        <v>-7.5367700000000006</v>
      </c>
      <c r="C751" s="8">
        <f t="shared" si="259"/>
        <v>1.759999999999895E-2</v>
      </c>
      <c r="D751" s="2">
        <v>-35</v>
      </c>
    </row>
    <row r="752" spans="1:4">
      <c r="A752" s="5">
        <v>7469.42</v>
      </c>
      <c r="B752" s="8">
        <f t="shared" si="258"/>
        <v>-7.5194200000000002</v>
      </c>
      <c r="C752" s="8">
        <f t="shared" si="259"/>
        <v>1.7350000000000421E-2</v>
      </c>
      <c r="D752" s="2">
        <v>-34.61</v>
      </c>
    </row>
    <row r="753" spans="1:4">
      <c r="A753" s="5">
        <v>7452.23</v>
      </c>
      <c r="B753" s="8">
        <f t="shared" si="258"/>
        <v>-7.50223</v>
      </c>
      <c r="C753" s="8">
        <f t="shared" si="259"/>
        <v>1.7190000000000261E-2</v>
      </c>
      <c r="D753" s="2">
        <v>-34.61</v>
      </c>
    </row>
    <row r="754" spans="1:4">
      <c r="A754" s="5">
        <v>7435.32</v>
      </c>
      <c r="B754" s="8">
        <f t="shared" si="258"/>
        <v>-7.4853199999999998</v>
      </c>
      <c r="C754" s="8">
        <f t="shared" si="259"/>
        <v>1.6910000000000203E-2</v>
      </c>
      <c r="D754" s="2">
        <v>-34.42</v>
      </c>
    </row>
    <row r="755" spans="1:4">
      <c r="A755" s="5">
        <v>7419.24</v>
      </c>
      <c r="B755" s="8">
        <f t="shared" si="258"/>
        <v>-7.4692400000000001</v>
      </c>
      <c r="C755" s="8">
        <f t="shared" si="259"/>
        <v>1.607999999999965E-2</v>
      </c>
      <c r="D755" s="2">
        <v>-34.58</v>
      </c>
    </row>
    <row r="756" spans="1:4">
      <c r="A756" s="5">
        <v>7401.25</v>
      </c>
      <c r="B756" s="8">
        <f t="shared" si="258"/>
        <v>-7.4512499999999999</v>
      </c>
      <c r="C756" s="8">
        <f t="shared" si="259"/>
        <v>1.7990000000000173E-2</v>
      </c>
      <c r="D756" s="2">
        <v>-33.94</v>
      </c>
    </row>
    <row r="757" spans="1:4">
      <c r="A757" s="5">
        <v>7384.26</v>
      </c>
      <c r="B757" s="8">
        <f t="shared" si="258"/>
        <v>-7.4342600000000001</v>
      </c>
      <c r="C757" s="8">
        <f t="shared" si="259"/>
        <v>1.6989999999999839E-2</v>
      </c>
      <c r="D757" s="2">
        <v>-34.729999999999997</v>
      </c>
    </row>
    <row r="758" spans="1:4">
      <c r="A758" s="5">
        <v>7367.52</v>
      </c>
      <c r="B758" s="8">
        <f t="shared" si="258"/>
        <v>-7.4175200000000006</v>
      </c>
      <c r="C758" s="8">
        <f t="shared" si="259"/>
        <v>1.6739999999999533E-2</v>
      </c>
      <c r="D758" s="2">
        <v>-34.99</v>
      </c>
    </row>
    <row r="759" spans="1:4">
      <c r="A759" s="5">
        <v>7350.86</v>
      </c>
      <c r="B759" s="8">
        <f t="shared" si="258"/>
        <v>-7.4008599999999998</v>
      </c>
      <c r="C759" s="8">
        <f t="shared" si="259"/>
        <v>1.6660000000000785E-2</v>
      </c>
      <c r="D759" s="2">
        <v>-34.42</v>
      </c>
    </row>
    <row r="760" spans="1:4">
      <c r="A760" s="5">
        <v>7333.96</v>
      </c>
      <c r="B760" s="8">
        <f t="shared" si="258"/>
        <v>-7.3839600000000001</v>
      </c>
      <c r="C760" s="8">
        <f t="shared" si="259"/>
        <v>1.6899999999999693E-2</v>
      </c>
      <c r="D760" s="2">
        <v>-34.29</v>
      </c>
    </row>
    <row r="761" spans="1:4">
      <c r="A761" s="5">
        <v>7316.27</v>
      </c>
      <c r="B761" s="8">
        <f t="shared" si="258"/>
        <v>-7.3662700000000001</v>
      </c>
      <c r="C761" s="8">
        <f t="shared" si="259"/>
        <v>1.7689999999999984E-2</v>
      </c>
      <c r="D761" s="2">
        <v>-34.28</v>
      </c>
    </row>
    <row r="762" spans="1:4">
      <c r="A762" s="5">
        <v>7299.06</v>
      </c>
      <c r="B762" s="8">
        <f t="shared" si="258"/>
        <v>-7.3490600000000006</v>
      </c>
      <c r="C762" s="8">
        <f t="shared" si="259"/>
        <v>1.7209999999999503E-2</v>
      </c>
      <c r="D762" s="2">
        <v>-35.03</v>
      </c>
    </row>
    <row r="763" spans="1:4">
      <c r="A763" s="5">
        <v>7282.83</v>
      </c>
      <c r="B763" s="8">
        <f t="shared" si="258"/>
        <v>-7.3328299999999995</v>
      </c>
      <c r="C763" s="8">
        <f t="shared" si="259"/>
        <v>1.6230000000001077E-2</v>
      </c>
      <c r="D763" s="2">
        <v>-34.369999999999997</v>
      </c>
    </row>
    <row r="764" spans="1:4">
      <c r="A764" s="5">
        <v>7265.5</v>
      </c>
      <c r="B764" s="8">
        <f t="shared" si="258"/>
        <v>-7.3155000000000001</v>
      </c>
      <c r="C764" s="8">
        <f t="shared" si="259"/>
        <v>1.7329999999999401E-2</v>
      </c>
      <c r="D764" s="2">
        <v>-34.950000000000003</v>
      </c>
    </row>
    <row r="765" spans="1:4">
      <c r="A765" s="5">
        <v>7247.2</v>
      </c>
      <c r="B765" s="8">
        <f t="shared" si="258"/>
        <v>-7.2972000000000001</v>
      </c>
      <c r="C765" s="8">
        <f t="shared" si="259"/>
        <v>1.8299999999999983E-2</v>
      </c>
      <c r="D765" s="2">
        <v>-34.979999999999997</v>
      </c>
    </row>
    <row r="766" spans="1:4">
      <c r="A766" s="5">
        <v>7229.61</v>
      </c>
      <c r="B766" s="8">
        <f t="shared" si="258"/>
        <v>-7.2796099999999999</v>
      </c>
      <c r="C766" s="8">
        <f t="shared" si="259"/>
        <v>1.7590000000000217E-2</v>
      </c>
      <c r="D766" s="2">
        <v>-35.020000000000003</v>
      </c>
    </row>
    <row r="767" spans="1:4">
      <c r="A767" s="5">
        <v>7212.55</v>
      </c>
      <c r="B767" s="8">
        <f t="shared" si="258"/>
        <v>-7.2625500000000001</v>
      </c>
      <c r="C767" s="8">
        <f t="shared" si="259"/>
        <v>1.7059999999999853E-2</v>
      </c>
      <c r="D767" s="2">
        <v>-35.130000000000003</v>
      </c>
    </row>
    <row r="768" spans="1:4">
      <c r="A768" s="5">
        <v>7195.32</v>
      </c>
      <c r="B768" s="8">
        <f t="shared" si="258"/>
        <v>-7.2453199999999995</v>
      </c>
      <c r="C768" s="8">
        <f t="shared" si="259"/>
        <v>1.7230000000000523E-2</v>
      </c>
      <c r="D768" s="2">
        <v>-34.729999999999997</v>
      </c>
    </row>
    <row r="769" spans="1:4">
      <c r="A769" s="5">
        <v>7177.06</v>
      </c>
      <c r="B769" s="8">
        <f t="shared" si="258"/>
        <v>-7.2270600000000007</v>
      </c>
      <c r="C769" s="8">
        <f t="shared" si="259"/>
        <v>1.8259999999998833E-2</v>
      </c>
      <c r="D769" s="2">
        <v>-35.03</v>
      </c>
    </row>
    <row r="770" spans="1:4">
      <c r="A770" s="5">
        <v>7161.5</v>
      </c>
      <c r="B770" s="8">
        <f t="shared" si="258"/>
        <v>-7.2115</v>
      </c>
      <c r="C770" s="8">
        <f t="shared" si="259"/>
        <v>1.5560000000000684E-2</v>
      </c>
      <c r="D770" s="2">
        <v>-34.29</v>
      </c>
    </row>
    <row r="771" spans="1:4">
      <c r="A771" s="5">
        <v>7145.08</v>
      </c>
      <c r="B771" s="8">
        <f t="shared" ref="B771:B834" si="260">(-A771-50)/1000</f>
        <v>-7.1950799999999999</v>
      </c>
      <c r="C771" s="8">
        <f t="shared" si="259"/>
        <v>1.6420000000000101E-2</v>
      </c>
      <c r="D771" s="2">
        <v>-35.42</v>
      </c>
    </row>
    <row r="772" spans="1:4">
      <c r="A772" s="5">
        <v>7128.21</v>
      </c>
      <c r="B772" s="8">
        <f t="shared" si="260"/>
        <v>-7.17821</v>
      </c>
      <c r="C772" s="8">
        <f t="shared" ref="C772:C835" si="261">ABS(B771-B772)</f>
        <v>1.6869999999999941E-2</v>
      </c>
      <c r="D772" s="2">
        <v>-34.659999999999997</v>
      </c>
    </row>
    <row r="773" spans="1:4">
      <c r="A773" s="5">
        <v>7111.27</v>
      </c>
      <c r="B773" s="8">
        <f t="shared" si="260"/>
        <v>-7.16127</v>
      </c>
      <c r="C773" s="8">
        <f t="shared" si="261"/>
        <v>1.6939999999999955E-2</v>
      </c>
      <c r="D773" s="2">
        <v>-34.729999999999997</v>
      </c>
    </row>
    <row r="774" spans="1:4">
      <c r="A774" s="5">
        <v>7094.28</v>
      </c>
      <c r="B774" s="8">
        <f t="shared" si="260"/>
        <v>-7.1442800000000002</v>
      </c>
      <c r="C774" s="8">
        <f t="shared" si="261"/>
        <v>1.6989999999999839E-2</v>
      </c>
      <c r="D774" s="2">
        <v>-34.9</v>
      </c>
    </row>
    <row r="775" spans="1:4">
      <c r="A775" s="5">
        <v>7076.83</v>
      </c>
      <c r="B775" s="8">
        <f t="shared" si="260"/>
        <v>-7.12683</v>
      </c>
      <c r="C775" s="8">
        <f t="shared" si="261"/>
        <v>1.7450000000000188E-2</v>
      </c>
      <c r="D775" s="2">
        <v>-35.14</v>
      </c>
    </row>
    <row r="776" spans="1:4">
      <c r="A776" s="5">
        <v>7060.1</v>
      </c>
      <c r="B776" s="8">
        <f t="shared" si="260"/>
        <v>-7.1101000000000001</v>
      </c>
      <c r="C776" s="8">
        <f t="shared" si="261"/>
        <v>1.6729999999999912E-2</v>
      </c>
      <c r="D776" s="2">
        <v>-35.15</v>
      </c>
    </row>
    <row r="777" spans="1:4">
      <c r="A777" s="5">
        <v>7042.42</v>
      </c>
      <c r="B777" s="8">
        <f t="shared" si="260"/>
        <v>-7.0924199999999997</v>
      </c>
      <c r="C777" s="8">
        <f t="shared" si="261"/>
        <v>1.7680000000000362E-2</v>
      </c>
      <c r="D777" s="2">
        <v>-35.21</v>
      </c>
    </row>
    <row r="778" spans="1:4">
      <c r="A778" s="5">
        <v>7025.08</v>
      </c>
      <c r="B778" s="8">
        <f t="shared" si="260"/>
        <v>-7.0750799999999998</v>
      </c>
      <c r="C778" s="8">
        <f t="shared" si="261"/>
        <v>1.7339999999999911E-2</v>
      </c>
      <c r="D778" s="2">
        <v>-34.83</v>
      </c>
    </row>
    <row r="779" spans="1:4">
      <c r="A779" s="5">
        <v>7008.16</v>
      </c>
      <c r="B779" s="8">
        <f t="shared" si="260"/>
        <v>-7.05816</v>
      </c>
      <c r="C779" s="8">
        <f t="shared" si="261"/>
        <v>1.6919999999999824E-2</v>
      </c>
      <c r="D779" s="2">
        <v>-34.159999999999997</v>
      </c>
    </row>
    <row r="780" spans="1:4">
      <c r="A780" s="5">
        <v>6990.59</v>
      </c>
      <c r="B780" s="8">
        <f t="shared" si="260"/>
        <v>-7.0405899999999999</v>
      </c>
      <c r="C780" s="8">
        <f t="shared" si="261"/>
        <v>1.7570000000000086E-2</v>
      </c>
      <c r="D780" s="2">
        <v>-35.020000000000003</v>
      </c>
    </row>
    <row r="781" spans="1:4">
      <c r="A781" s="5">
        <v>6974</v>
      </c>
      <c r="B781" s="8">
        <f t="shared" si="260"/>
        <v>-7.024</v>
      </c>
      <c r="C781" s="8">
        <f t="shared" si="261"/>
        <v>1.6589999999999883E-2</v>
      </c>
      <c r="D781" s="2">
        <v>-34.65</v>
      </c>
    </row>
    <row r="782" spans="1:4">
      <c r="A782" s="5">
        <v>6956.25</v>
      </c>
      <c r="B782" s="8">
        <f t="shared" si="260"/>
        <v>-7.0062499999999996</v>
      </c>
      <c r="C782" s="8">
        <f t="shared" si="261"/>
        <v>1.7750000000000377E-2</v>
      </c>
      <c r="D782" s="2">
        <v>-34.200000000000003</v>
      </c>
    </row>
    <row r="783" spans="1:4">
      <c r="A783" s="5">
        <v>6939.24</v>
      </c>
      <c r="B783" s="8">
        <f t="shared" si="260"/>
        <v>-6.9892399999999997</v>
      </c>
      <c r="C783" s="8">
        <f t="shared" si="261"/>
        <v>1.700999999999997E-2</v>
      </c>
      <c r="D783" s="2">
        <v>-35.200000000000003</v>
      </c>
    </row>
    <row r="784" spans="1:4">
      <c r="A784" s="5">
        <v>6922.73</v>
      </c>
      <c r="B784" s="8">
        <f t="shared" si="260"/>
        <v>-6.9727299999999994</v>
      </c>
      <c r="C784" s="8">
        <f t="shared" si="261"/>
        <v>1.6510000000000247E-2</v>
      </c>
      <c r="D784" s="2">
        <v>-34.31</v>
      </c>
    </row>
    <row r="785" spans="1:4">
      <c r="A785" s="5">
        <v>6906.45</v>
      </c>
      <c r="B785" s="8">
        <f t="shared" si="260"/>
        <v>-6.9564500000000002</v>
      </c>
      <c r="C785" s="8">
        <f t="shared" si="261"/>
        <v>1.6279999999999184E-2</v>
      </c>
      <c r="D785" s="2">
        <v>-34.07</v>
      </c>
    </row>
    <row r="786" spans="1:4">
      <c r="A786" s="5">
        <v>6890.17</v>
      </c>
      <c r="B786" s="8">
        <f t="shared" si="260"/>
        <v>-6.9401700000000002</v>
      </c>
      <c r="C786" s="8">
        <f t="shared" si="261"/>
        <v>1.6280000000000072E-2</v>
      </c>
      <c r="D786" s="2">
        <v>-33.97</v>
      </c>
    </row>
    <row r="787" spans="1:4">
      <c r="A787" s="5">
        <v>6873.58</v>
      </c>
      <c r="B787" s="8">
        <f t="shared" si="260"/>
        <v>-6.9235800000000003</v>
      </c>
      <c r="C787" s="8">
        <f t="shared" si="261"/>
        <v>1.6589999999999883E-2</v>
      </c>
      <c r="D787" s="2">
        <v>-34.67</v>
      </c>
    </row>
    <row r="788" spans="1:4">
      <c r="A788" s="5">
        <v>6858.26</v>
      </c>
      <c r="B788" s="8">
        <f t="shared" si="260"/>
        <v>-6.9082600000000003</v>
      </c>
      <c r="C788" s="8">
        <f t="shared" si="261"/>
        <v>1.532E-2</v>
      </c>
      <c r="D788" s="2">
        <v>-34.9</v>
      </c>
    </row>
    <row r="789" spans="1:4">
      <c r="A789" s="5">
        <v>6841.69</v>
      </c>
      <c r="B789" s="8">
        <f t="shared" si="260"/>
        <v>-6.8916899999999996</v>
      </c>
      <c r="C789" s="8">
        <f t="shared" si="261"/>
        <v>1.657000000000064E-2</v>
      </c>
      <c r="D789" s="2">
        <v>-33.65</v>
      </c>
    </row>
    <row r="790" spans="1:4">
      <c r="A790" s="5">
        <v>6825.29</v>
      </c>
      <c r="B790" s="8">
        <f t="shared" si="260"/>
        <v>-6.8752899999999997</v>
      </c>
      <c r="C790" s="8">
        <f t="shared" si="261"/>
        <v>1.639999999999997E-2</v>
      </c>
      <c r="D790" s="2">
        <v>-33.79</v>
      </c>
    </row>
    <row r="791" spans="1:4">
      <c r="A791" s="5">
        <v>6808.91</v>
      </c>
      <c r="B791" s="8">
        <f t="shared" si="260"/>
        <v>-6.8589099999999998</v>
      </c>
      <c r="C791" s="8">
        <f t="shared" si="261"/>
        <v>1.6379999999999839E-2</v>
      </c>
      <c r="D791" s="2">
        <v>-34.29</v>
      </c>
    </row>
    <row r="792" spans="1:4">
      <c r="A792" s="5">
        <v>6790.67</v>
      </c>
      <c r="B792" s="8">
        <f t="shared" si="260"/>
        <v>-6.8406700000000003</v>
      </c>
      <c r="C792" s="8">
        <f t="shared" si="261"/>
        <v>1.823999999999959E-2</v>
      </c>
      <c r="D792" s="2">
        <v>-34.24</v>
      </c>
    </row>
    <row r="793" spans="1:4">
      <c r="A793" s="5">
        <v>6774.04</v>
      </c>
      <c r="B793" s="8">
        <f t="shared" si="260"/>
        <v>-6.8240400000000001</v>
      </c>
      <c r="C793" s="8">
        <f t="shared" si="261"/>
        <v>1.6630000000000145E-2</v>
      </c>
      <c r="D793" s="2">
        <v>-34.25</v>
      </c>
    </row>
    <row r="794" spans="1:4">
      <c r="A794" s="5">
        <v>6757.26</v>
      </c>
      <c r="B794" s="8">
        <f t="shared" si="260"/>
        <v>-6.8072600000000003</v>
      </c>
      <c r="C794" s="8">
        <f t="shared" si="261"/>
        <v>1.6779999999999795E-2</v>
      </c>
      <c r="D794" s="2">
        <v>-33.94</v>
      </c>
    </row>
    <row r="795" spans="1:4">
      <c r="A795" s="5">
        <v>6740.25</v>
      </c>
      <c r="B795" s="8">
        <f t="shared" si="260"/>
        <v>-6.7902500000000003</v>
      </c>
      <c r="C795" s="8">
        <f t="shared" si="261"/>
        <v>1.700999999999997E-2</v>
      </c>
      <c r="D795" s="2">
        <v>-35.08</v>
      </c>
    </row>
    <row r="796" spans="1:4">
      <c r="A796" s="5">
        <v>6724.3</v>
      </c>
      <c r="B796" s="8">
        <f t="shared" si="260"/>
        <v>-6.7743000000000002</v>
      </c>
      <c r="C796" s="8">
        <f t="shared" si="261"/>
        <v>1.5950000000000131E-2</v>
      </c>
      <c r="D796" s="2">
        <v>-34.83</v>
      </c>
    </row>
    <row r="797" spans="1:4">
      <c r="A797" s="5">
        <v>6707.33</v>
      </c>
      <c r="B797" s="8">
        <f t="shared" si="260"/>
        <v>-6.7573299999999996</v>
      </c>
      <c r="C797" s="8">
        <f t="shared" si="261"/>
        <v>1.6970000000000596E-2</v>
      </c>
      <c r="D797" s="2">
        <v>-34.65</v>
      </c>
    </row>
    <row r="798" spans="1:4">
      <c r="A798" s="5">
        <v>6691.64</v>
      </c>
      <c r="B798" s="8">
        <f t="shared" si="260"/>
        <v>-6.7416400000000003</v>
      </c>
      <c r="C798" s="8">
        <f t="shared" si="261"/>
        <v>1.5689999999999316E-2</v>
      </c>
      <c r="D798" s="2">
        <v>-34.909999999999997</v>
      </c>
    </row>
    <row r="799" spans="1:4">
      <c r="A799" s="5">
        <v>6675.25</v>
      </c>
      <c r="B799" s="8">
        <f t="shared" si="260"/>
        <v>-6.72525</v>
      </c>
      <c r="C799" s="8">
        <f t="shared" si="261"/>
        <v>1.6390000000000349E-2</v>
      </c>
      <c r="D799" s="2">
        <v>-35.090000000000003</v>
      </c>
    </row>
    <row r="800" spans="1:4">
      <c r="A800" s="5">
        <v>6659.05</v>
      </c>
      <c r="B800" s="8">
        <f t="shared" si="260"/>
        <v>-6.7090500000000004</v>
      </c>
      <c r="C800" s="8">
        <f t="shared" si="261"/>
        <v>1.6199999999999548E-2</v>
      </c>
      <c r="D800" s="2">
        <v>-34.22</v>
      </c>
    </row>
    <row r="801" spans="1:4">
      <c r="A801" s="5">
        <v>6643.92</v>
      </c>
      <c r="B801" s="8">
        <f t="shared" si="260"/>
        <v>-6.6939200000000003</v>
      </c>
      <c r="C801" s="8">
        <f t="shared" si="261"/>
        <v>1.5130000000000088E-2</v>
      </c>
      <c r="D801" s="2">
        <v>-34.49</v>
      </c>
    </row>
    <row r="802" spans="1:4">
      <c r="A802" s="5">
        <v>6627.08</v>
      </c>
      <c r="B802" s="8">
        <f t="shared" si="260"/>
        <v>-6.6770800000000001</v>
      </c>
      <c r="C802" s="8">
        <f t="shared" si="261"/>
        <v>1.6840000000000188E-2</v>
      </c>
      <c r="D802" s="2">
        <v>-35.19</v>
      </c>
    </row>
    <row r="803" spans="1:4">
      <c r="A803" s="5">
        <v>6611.25</v>
      </c>
      <c r="B803" s="8">
        <f t="shared" si="260"/>
        <v>-6.6612499999999999</v>
      </c>
      <c r="C803" s="8">
        <f t="shared" si="261"/>
        <v>1.5830000000000233E-2</v>
      </c>
      <c r="D803" s="2">
        <v>-34.979999999999997</v>
      </c>
    </row>
    <row r="804" spans="1:4">
      <c r="A804" s="5">
        <v>6596.04</v>
      </c>
      <c r="B804" s="8">
        <f t="shared" si="260"/>
        <v>-6.6460400000000002</v>
      </c>
      <c r="C804" s="8">
        <f t="shared" si="261"/>
        <v>1.5209999999999724E-2</v>
      </c>
      <c r="D804" s="2">
        <v>-34.590000000000003</v>
      </c>
    </row>
    <row r="805" spans="1:4">
      <c r="A805" s="5">
        <v>6580.08</v>
      </c>
      <c r="B805" s="8">
        <f t="shared" si="260"/>
        <v>-6.6300799999999995</v>
      </c>
      <c r="C805" s="8">
        <f t="shared" si="261"/>
        <v>1.596000000000064E-2</v>
      </c>
      <c r="D805" s="2">
        <v>-34.58</v>
      </c>
    </row>
    <row r="806" spans="1:4">
      <c r="A806" s="5">
        <v>6564.13</v>
      </c>
      <c r="B806" s="8">
        <f t="shared" si="260"/>
        <v>-6.6141300000000003</v>
      </c>
      <c r="C806" s="8">
        <f t="shared" si="261"/>
        <v>1.5949999999999243E-2</v>
      </c>
      <c r="D806" s="2">
        <v>-35.44</v>
      </c>
    </row>
    <row r="807" spans="1:4">
      <c r="A807" s="5">
        <v>6549.23</v>
      </c>
      <c r="B807" s="8">
        <f t="shared" si="260"/>
        <v>-6.5992299999999995</v>
      </c>
      <c r="C807" s="8">
        <f t="shared" si="261"/>
        <v>1.4900000000000801E-2</v>
      </c>
      <c r="D807" s="2">
        <v>-35.01</v>
      </c>
    </row>
    <row r="808" spans="1:4">
      <c r="A808" s="5">
        <v>6533.77</v>
      </c>
      <c r="B808" s="8">
        <f t="shared" si="260"/>
        <v>-6.5837700000000003</v>
      </c>
      <c r="C808" s="8">
        <f t="shared" si="261"/>
        <v>1.5459999999999141E-2</v>
      </c>
      <c r="D808" s="2">
        <v>-34.79</v>
      </c>
    </row>
    <row r="809" spans="1:4">
      <c r="A809" s="5">
        <v>6517.33</v>
      </c>
      <c r="B809" s="8">
        <f t="shared" si="260"/>
        <v>-6.5673300000000001</v>
      </c>
      <c r="C809" s="8">
        <f t="shared" si="261"/>
        <v>1.6440000000000232E-2</v>
      </c>
      <c r="D809" s="2">
        <v>-35.11</v>
      </c>
    </row>
    <row r="810" spans="1:4">
      <c r="A810" s="5">
        <v>6502</v>
      </c>
      <c r="B810" s="8">
        <f t="shared" si="260"/>
        <v>-6.5519999999999996</v>
      </c>
      <c r="C810" s="8">
        <f t="shared" si="261"/>
        <v>1.533000000000051E-2</v>
      </c>
      <c r="D810" s="2">
        <v>-34.53</v>
      </c>
    </row>
    <row r="811" spans="1:4">
      <c r="A811" s="5">
        <v>6486.21</v>
      </c>
      <c r="B811" s="8">
        <f t="shared" si="260"/>
        <v>-6.5362099999999996</v>
      </c>
      <c r="C811" s="8">
        <f t="shared" si="261"/>
        <v>1.5789999999999971E-2</v>
      </c>
      <c r="D811" s="2">
        <v>-34.770000000000003</v>
      </c>
    </row>
    <row r="812" spans="1:4">
      <c r="A812" s="5">
        <v>6469.71</v>
      </c>
      <c r="B812" s="8">
        <f t="shared" si="260"/>
        <v>-6.5197099999999999</v>
      </c>
      <c r="C812" s="8">
        <f t="shared" si="261"/>
        <v>1.6499999999999737E-2</v>
      </c>
      <c r="D812" s="2">
        <v>-34.71</v>
      </c>
    </row>
    <row r="813" spans="1:4">
      <c r="A813" s="5">
        <v>6454.07</v>
      </c>
      <c r="B813" s="8">
        <f t="shared" si="260"/>
        <v>-6.5040699999999996</v>
      </c>
      <c r="C813" s="8">
        <f t="shared" si="261"/>
        <v>1.564000000000032E-2</v>
      </c>
      <c r="D813" s="2">
        <v>-34.700000000000003</v>
      </c>
    </row>
    <row r="814" spans="1:4">
      <c r="A814" s="5">
        <v>6438.12</v>
      </c>
      <c r="B814" s="8">
        <f t="shared" si="260"/>
        <v>-6.4881200000000003</v>
      </c>
      <c r="C814" s="8">
        <f t="shared" si="261"/>
        <v>1.5949999999999243E-2</v>
      </c>
      <c r="D814" s="2">
        <v>-35.130000000000003</v>
      </c>
    </row>
    <row r="815" spans="1:4">
      <c r="A815" s="5">
        <v>6422.37</v>
      </c>
      <c r="B815" s="8">
        <f t="shared" si="260"/>
        <v>-6.4723699999999997</v>
      </c>
      <c r="C815" s="8">
        <f t="shared" si="261"/>
        <v>1.5750000000000597E-2</v>
      </c>
      <c r="D815" s="2">
        <v>-35.04</v>
      </c>
    </row>
    <row r="816" spans="1:4">
      <c r="A816" s="5">
        <v>6406.5</v>
      </c>
      <c r="B816" s="8">
        <f t="shared" si="260"/>
        <v>-6.4565000000000001</v>
      </c>
      <c r="C816" s="8">
        <f t="shared" si="261"/>
        <v>1.5869999999999607E-2</v>
      </c>
      <c r="D816" s="2">
        <v>-34.54</v>
      </c>
    </row>
    <row r="817" spans="1:4">
      <c r="A817" s="5">
        <v>6389.81</v>
      </c>
      <c r="B817" s="8">
        <f t="shared" si="260"/>
        <v>-6.4398100000000005</v>
      </c>
      <c r="C817" s="8">
        <f t="shared" si="261"/>
        <v>1.668999999999965E-2</v>
      </c>
      <c r="D817" s="2">
        <v>-34.479999999999997</v>
      </c>
    </row>
    <row r="818" spans="1:4">
      <c r="A818" s="5">
        <v>6375.14</v>
      </c>
      <c r="B818" s="8">
        <f t="shared" si="260"/>
        <v>-6.4251400000000007</v>
      </c>
      <c r="C818" s="8">
        <f t="shared" si="261"/>
        <v>1.4669999999999739E-2</v>
      </c>
      <c r="D818" s="2">
        <v>-35.049999999999997</v>
      </c>
    </row>
    <row r="819" spans="1:4">
      <c r="A819" s="5">
        <v>6359.58</v>
      </c>
      <c r="B819" s="8">
        <f t="shared" si="260"/>
        <v>-6.4095800000000001</v>
      </c>
      <c r="C819" s="8">
        <f t="shared" si="261"/>
        <v>1.5560000000000684E-2</v>
      </c>
      <c r="D819" s="2">
        <v>-34.56</v>
      </c>
    </row>
    <row r="820" spans="1:4">
      <c r="A820" s="5">
        <v>6344.4</v>
      </c>
      <c r="B820" s="8">
        <f t="shared" si="260"/>
        <v>-6.3943999999999992</v>
      </c>
      <c r="C820" s="8">
        <f t="shared" si="261"/>
        <v>1.5180000000000859E-2</v>
      </c>
      <c r="D820" s="2">
        <v>-34.72</v>
      </c>
    </row>
    <row r="821" spans="1:4">
      <c r="A821" s="5">
        <v>6328.69</v>
      </c>
      <c r="B821" s="8">
        <f t="shared" si="260"/>
        <v>-6.3786899999999997</v>
      </c>
      <c r="C821" s="8">
        <f t="shared" si="261"/>
        <v>1.5709999999999447E-2</v>
      </c>
      <c r="D821" s="2">
        <v>-34.57</v>
      </c>
    </row>
    <row r="822" spans="1:4">
      <c r="A822" s="5">
        <v>6313.36</v>
      </c>
      <c r="B822" s="8">
        <f t="shared" si="260"/>
        <v>-6.3633599999999992</v>
      </c>
      <c r="C822" s="8">
        <f t="shared" si="261"/>
        <v>1.533000000000051E-2</v>
      </c>
      <c r="D822" s="2">
        <v>-34.200000000000003</v>
      </c>
    </row>
    <row r="823" spans="1:4">
      <c r="A823" s="5">
        <v>6296.91</v>
      </c>
      <c r="B823" s="8">
        <f t="shared" si="260"/>
        <v>-6.3469100000000003</v>
      </c>
      <c r="C823" s="8">
        <f t="shared" si="261"/>
        <v>1.6449999999998965E-2</v>
      </c>
      <c r="D823" s="2">
        <v>-35.479999999999997</v>
      </c>
    </row>
    <row r="824" spans="1:4">
      <c r="A824" s="5">
        <v>6282.33</v>
      </c>
      <c r="B824" s="8">
        <f t="shared" si="260"/>
        <v>-6.3323299999999998</v>
      </c>
      <c r="C824" s="8">
        <f t="shared" si="261"/>
        <v>1.4580000000000481E-2</v>
      </c>
      <c r="D824" s="2">
        <v>-35.130000000000003</v>
      </c>
    </row>
    <row r="825" spans="1:4">
      <c r="A825" s="5">
        <v>6266.2</v>
      </c>
      <c r="B825" s="8">
        <f t="shared" si="260"/>
        <v>-6.3162000000000003</v>
      </c>
      <c r="C825" s="8">
        <f t="shared" si="261"/>
        <v>1.6129999999999534E-2</v>
      </c>
      <c r="D825" s="2">
        <v>-34.89</v>
      </c>
    </row>
    <row r="826" spans="1:4">
      <c r="A826" s="5">
        <v>6249.88</v>
      </c>
      <c r="B826" s="8">
        <f t="shared" si="260"/>
        <v>-6.2998799999999999</v>
      </c>
      <c r="C826" s="8">
        <f t="shared" si="261"/>
        <v>1.6320000000000334E-2</v>
      </c>
      <c r="D826" s="2">
        <v>-35.08</v>
      </c>
    </row>
    <row r="827" spans="1:4">
      <c r="A827" s="5">
        <v>6233.21</v>
      </c>
      <c r="B827" s="8">
        <f t="shared" si="260"/>
        <v>-6.2832100000000004</v>
      </c>
      <c r="C827" s="8">
        <f t="shared" si="261"/>
        <v>1.6669999999999519E-2</v>
      </c>
      <c r="D827" s="2">
        <v>-34.979999999999997</v>
      </c>
    </row>
    <row r="828" spans="1:4">
      <c r="A828" s="5">
        <v>6216.86</v>
      </c>
      <c r="B828" s="8">
        <f t="shared" si="260"/>
        <v>-6.2668599999999994</v>
      </c>
      <c r="C828" s="8">
        <f t="shared" si="261"/>
        <v>1.6350000000000975E-2</v>
      </c>
      <c r="D828" s="2">
        <v>-35.04</v>
      </c>
    </row>
    <row r="829" spans="1:4">
      <c r="A829" s="5">
        <v>6201.43</v>
      </c>
      <c r="B829" s="8">
        <f t="shared" si="260"/>
        <v>-6.25143</v>
      </c>
      <c r="C829" s="8">
        <f t="shared" si="261"/>
        <v>1.5429999999999389E-2</v>
      </c>
      <c r="D829" s="2">
        <v>-34.33</v>
      </c>
    </row>
    <row r="830" spans="1:4">
      <c r="A830" s="5">
        <v>6184.88</v>
      </c>
      <c r="B830" s="8">
        <f t="shared" si="260"/>
        <v>-6.2348800000000004</v>
      </c>
      <c r="C830" s="8">
        <f t="shared" si="261"/>
        <v>1.6549999999999621E-2</v>
      </c>
      <c r="D830" s="2">
        <v>-35.18</v>
      </c>
    </row>
    <row r="831" spans="1:4">
      <c r="A831" s="5">
        <v>6168.83</v>
      </c>
      <c r="B831" s="8">
        <f t="shared" si="260"/>
        <v>-6.2188299999999996</v>
      </c>
      <c r="C831" s="8">
        <f t="shared" si="261"/>
        <v>1.6050000000000786E-2</v>
      </c>
      <c r="D831" s="2">
        <v>-34.21</v>
      </c>
    </row>
    <row r="832" spans="1:4">
      <c r="A832" s="5">
        <v>6155</v>
      </c>
      <c r="B832" s="8">
        <f t="shared" si="260"/>
        <v>-6.2050000000000001</v>
      </c>
      <c r="C832" s="8">
        <f t="shared" si="261"/>
        <v>1.3829999999999565E-2</v>
      </c>
      <c r="D832" s="2">
        <v>-34.69</v>
      </c>
    </row>
    <row r="833" spans="1:4">
      <c r="A833" s="5">
        <v>6140.63</v>
      </c>
      <c r="B833" s="8">
        <f t="shared" si="260"/>
        <v>-6.1906300000000005</v>
      </c>
      <c r="C833" s="8">
        <f t="shared" si="261"/>
        <v>1.436999999999955E-2</v>
      </c>
      <c r="D833" s="2">
        <v>-34.33</v>
      </c>
    </row>
    <row r="834" spans="1:4">
      <c r="A834" s="5">
        <v>6124.5</v>
      </c>
      <c r="B834" s="8">
        <f t="shared" si="260"/>
        <v>-6.1745000000000001</v>
      </c>
      <c r="C834" s="8">
        <f t="shared" si="261"/>
        <v>1.6130000000000422E-2</v>
      </c>
      <c r="D834" s="2">
        <v>-34.75</v>
      </c>
    </row>
    <row r="835" spans="1:4">
      <c r="A835" s="5">
        <v>6108.29</v>
      </c>
      <c r="B835" s="8">
        <f t="shared" ref="B835:B898" si="262">(-A835-50)/1000</f>
        <v>-6.15829</v>
      </c>
      <c r="C835" s="8">
        <f t="shared" si="261"/>
        <v>1.6210000000000058E-2</v>
      </c>
      <c r="D835" s="2">
        <v>-35.32</v>
      </c>
    </row>
    <row r="836" spans="1:4">
      <c r="A836" s="5">
        <v>6092.18</v>
      </c>
      <c r="B836" s="8">
        <f t="shared" si="262"/>
        <v>-6.1421800000000006</v>
      </c>
      <c r="C836" s="8">
        <f t="shared" ref="C836:C899" si="263">ABS(B835-B836)</f>
        <v>1.6109999999999403E-2</v>
      </c>
      <c r="D836" s="2">
        <v>-35.44</v>
      </c>
    </row>
    <row r="837" spans="1:4">
      <c r="A837" s="5">
        <v>6075.93</v>
      </c>
      <c r="B837" s="8">
        <f t="shared" si="262"/>
        <v>-6.1259300000000003</v>
      </c>
      <c r="C837" s="8">
        <f t="shared" si="263"/>
        <v>1.625000000000032E-2</v>
      </c>
      <c r="D837" s="2">
        <v>-34.340000000000003</v>
      </c>
    </row>
    <row r="838" spans="1:4">
      <c r="A838" s="5">
        <v>6060.24</v>
      </c>
      <c r="B838" s="8">
        <f t="shared" si="262"/>
        <v>-6.1102400000000001</v>
      </c>
      <c r="C838" s="8">
        <f t="shared" si="263"/>
        <v>1.5690000000000204E-2</v>
      </c>
      <c r="D838" s="2">
        <v>-35.03</v>
      </c>
    </row>
    <row r="839" spans="1:4">
      <c r="A839" s="5">
        <v>6044.2</v>
      </c>
      <c r="B839" s="8">
        <f t="shared" si="262"/>
        <v>-6.0941999999999998</v>
      </c>
      <c r="C839" s="8">
        <f t="shared" si="263"/>
        <v>1.6040000000000276E-2</v>
      </c>
      <c r="D839" s="2">
        <v>-34.92</v>
      </c>
    </row>
    <row r="840" spans="1:4">
      <c r="A840" s="5">
        <v>6029.62</v>
      </c>
      <c r="B840" s="8">
        <f t="shared" si="262"/>
        <v>-6.0796200000000002</v>
      </c>
      <c r="C840" s="8">
        <f t="shared" si="263"/>
        <v>1.4579999999999593E-2</v>
      </c>
      <c r="D840" s="2">
        <v>-34.97</v>
      </c>
    </row>
    <row r="841" spans="1:4">
      <c r="A841" s="5">
        <v>6013.87</v>
      </c>
      <c r="B841" s="8">
        <f t="shared" si="262"/>
        <v>-6.0638699999999996</v>
      </c>
      <c r="C841" s="8">
        <f t="shared" si="263"/>
        <v>1.5750000000000597E-2</v>
      </c>
      <c r="D841" s="2">
        <v>-34.549999999999997</v>
      </c>
    </row>
    <row r="842" spans="1:4">
      <c r="A842" s="5">
        <v>5998.52</v>
      </c>
      <c r="B842" s="8">
        <f t="shared" si="262"/>
        <v>-6.0485200000000008</v>
      </c>
      <c r="C842" s="8">
        <f t="shared" si="263"/>
        <v>1.5349999999998865E-2</v>
      </c>
      <c r="D842" s="2">
        <v>-34.44</v>
      </c>
    </row>
    <row r="843" spans="1:4">
      <c r="A843" s="5">
        <v>5983.29</v>
      </c>
      <c r="B843" s="8">
        <f t="shared" si="262"/>
        <v>-6.03329</v>
      </c>
      <c r="C843" s="8">
        <f t="shared" si="263"/>
        <v>1.5230000000000743E-2</v>
      </c>
      <c r="D843" s="2">
        <v>-34.79</v>
      </c>
    </row>
    <row r="844" spans="1:4">
      <c r="A844" s="5">
        <v>5969.75</v>
      </c>
      <c r="B844" s="8">
        <f t="shared" si="262"/>
        <v>-6.0197500000000002</v>
      </c>
      <c r="C844" s="8">
        <f t="shared" si="263"/>
        <v>1.3539999999999885E-2</v>
      </c>
      <c r="D844" s="2">
        <v>-34.69</v>
      </c>
    </row>
    <row r="845" spans="1:4">
      <c r="A845" s="5">
        <v>5954.43</v>
      </c>
      <c r="B845" s="8">
        <f t="shared" si="262"/>
        <v>-6.0044300000000002</v>
      </c>
      <c r="C845" s="8">
        <f t="shared" si="263"/>
        <v>1.532E-2</v>
      </c>
      <c r="D845" s="2">
        <v>-34.39</v>
      </c>
    </row>
    <row r="846" spans="1:4">
      <c r="A846" s="5">
        <v>5939.31</v>
      </c>
      <c r="B846" s="8">
        <f t="shared" si="262"/>
        <v>-5.9893100000000006</v>
      </c>
      <c r="C846" s="8">
        <f t="shared" si="263"/>
        <v>1.5119999999999578E-2</v>
      </c>
      <c r="D846" s="2">
        <v>-34.51</v>
      </c>
    </row>
    <row r="847" spans="1:4">
      <c r="A847" s="5">
        <v>5924.41</v>
      </c>
      <c r="B847" s="8">
        <f t="shared" si="262"/>
        <v>-5.9744099999999998</v>
      </c>
      <c r="C847" s="8">
        <f t="shared" si="263"/>
        <v>1.4900000000000801E-2</v>
      </c>
      <c r="D847" s="2">
        <v>-34.9</v>
      </c>
    </row>
    <row r="848" spans="1:4">
      <c r="A848" s="5">
        <v>5909</v>
      </c>
      <c r="B848" s="8">
        <f t="shared" si="262"/>
        <v>-5.9589999999999996</v>
      </c>
      <c r="C848" s="8">
        <f t="shared" si="263"/>
        <v>1.5410000000000146E-2</v>
      </c>
      <c r="D848" s="2">
        <v>-34.94</v>
      </c>
    </row>
    <row r="849" spans="1:4">
      <c r="A849" s="5">
        <v>5894.12</v>
      </c>
      <c r="B849" s="8">
        <f t="shared" si="262"/>
        <v>-5.9441199999999998</v>
      </c>
      <c r="C849" s="8">
        <f t="shared" si="263"/>
        <v>1.4879999999999782E-2</v>
      </c>
      <c r="D849" s="2">
        <v>-34.299999999999997</v>
      </c>
    </row>
    <row r="850" spans="1:4">
      <c r="A850" s="5">
        <v>5879.07</v>
      </c>
      <c r="B850" s="8">
        <f t="shared" si="262"/>
        <v>-5.9290699999999994</v>
      </c>
      <c r="C850" s="8">
        <f t="shared" si="263"/>
        <v>1.5050000000000452E-2</v>
      </c>
      <c r="D850" s="2">
        <v>-34.96</v>
      </c>
    </row>
    <row r="851" spans="1:4">
      <c r="A851" s="5">
        <v>5863.79</v>
      </c>
      <c r="B851" s="8">
        <f t="shared" si="262"/>
        <v>-5.9137899999999997</v>
      </c>
      <c r="C851" s="8">
        <f t="shared" si="263"/>
        <v>1.5279999999999738E-2</v>
      </c>
      <c r="D851" s="2">
        <v>-33.92</v>
      </c>
    </row>
    <row r="852" spans="1:4">
      <c r="A852" s="5">
        <v>5848.81</v>
      </c>
      <c r="B852" s="8">
        <f t="shared" si="262"/>
        <v>-5.8988100000000001</v>
      </c>
      <c r="C852" s="8">
        <f t="shared" si="263"/>
        <v>1.4979999999999549E-2</v>
      </c>
      <c r="D852" s="2">
        <v>-34.75</v>
      </c>
    </row>
    <row r="853" spans="1:4">
      <c r="A853" s="5">
        <v>5832.91</v>
      </c>
      <c r="B853" s="8">
        <f t="shared" si="262"/>
        <v>-5.8829099999999999</v>
      </c>
      <c r="C853" s="8">
        <f t="shared" si="263"/>
        <v>1.5900000000000247E-2</v>
      </c>
      <c r="D853" s="2">
        <v>-35.33</v>
      </c>
    </row>
    <row r="854" spans="1:4">
      <c r="A854" s="5">
        <v>5818.46</v>
      </c>
      <c r="B854" s="8">
        <f t="shared" si="262"/>
        <v>-5.8684599999999998</v>
      </c>
      <c r="C854" s="8">
        <f t="shared" si="263"/>
        <v>1.4450000000000074E-2</v>
      </c>
      <c r="D854" s="2">
        <v>-34.83</v>
      </c>
    </row>
    <row r="855" spans="1:4">
      <c r="A855" s="5">
        <v>5802.94</v>
      </c>
      <c r="B855" s="8">
        <f t="shared" si="262"/>
        <v>-5.8529399999999994</v>
      </c>
      <c r="C855" s="8">
        <f t="shared" si="263"/>
        <v>1.5520000000000422E-2</v>
      </c>
      <c r="D855" s="2">
        <v>-34.68</v>
      </c>
    </row>
    <row r="856" spans="1:4">
      <c r="A856" s="5">
        <v>5787.1</v>
      </c>
      <c r="B856" s="8">
        <f t="shared" si="262"/>
        <v>-5.8371000000000004</v>
      </c>
      <c r="C856" s="8">
        <f t="shared" si="263"/>
        <v>1.5839999999998966E-2</v>
      </c>
      <c r="D856" s="2">
        <v>-34.35</v>
      </c>
    </row>
    <row r="857" spans="1:4">
      <c r="A857" s="5">
        <v>5772.12</v>
      </c>
      <c r="B857" s="8">
        <f t="shared" si="262"/>
        <v>-5.82212</v>
      </c>
      <c r="C857" s="8">
        <f t="shared" si="263"/>
        <v>1.4980000000000437E-2</v>
      </c>
      <c r="D857" s="2">
        <v>-35.04</v>
      </c>
    </row>
    <row r="858" spans="1:4">
      <c r="A858" s="5">
        <v>5755.71</v>
      </c>
      <c r="B858" s="8">
        <f t="shared" si="262"/>
        <v>-5.8057100000000004</v>
      </c>
      <c r="C858" s="8">
        <f t="shared" si="263"/>
        <v>1.6409999999999592E-2</v>
      </c>
      <c r="D858" s="2">
        <v>-34.67</v>
      </c>
    </row>
    <row r="859" spans="1:4">
      <c r="A859" s="5">
        <v>5739.32</v>
      </c>
      <c r="B859" s="8">
        <f t="shared" si="262"/>
        <v>-5.78932</v>
      </c>
      <c r="C859" s="8">
        <f t="shared" si="263"/>
        <v>1.6390000000000349E-2</v>
      </c>
      <c r="D859" s="2">
        <v>-35.090000000000003</v>
      </c>
    </row>
    <row r="860" spans="1:4">
      <c r="A860" s="5">
        <v>5723.82</v>
      </c>
      <c r="B860" s="8">
        <f t="shared" si="262"/>
        <v>-5.7738199999999997</v>
      </c>
      <c r="C860" s="8">
        <f t="shared" si="263"/>
        <v>1.5500000000000291E-2</v>
      </c>
      <c r="D860" s="2">
        <v>-34.71</v>
      </c>
    </row>
    <row r="861" spans="1:4">
      <c r="A861" s="5">
        <v>5707.89</v>
      </c>
      <c r="B861" s="8">
        <f t="shared" si="262"/>
        <v>-5.7578900000000006</v>
      </c>
      <c r="C861" s="8">
        <f t="shared" si="263"/>
        <v>1.5929999999999112E-2</v>
      </c>
      <c r="D861" s="2">
        <v>-34.76</v>
      </c>
    </row>
    <row r="862" spans="1:4">
      <c r="A862" s="5">
        <v>5692.14</v>
      </c>
      <c r="B862" s="8">
        <f t="shared" si="262"/>
        <v>-5.74214</v>
      </c>
      <c r="C862" s="8">
        <f t="shared" si="263"/>
        <v>1.5750000000000597E-2</v>
      </c>
      <c r="D862" s="2">
        <v>-34.840000000000003</v>
      </c>
    </row>
    <row r="863" spans="1:4">
      <c r="A863" s="5">
        <v>5675.29</v>
      </c>
      <c r="B863" s="8">
        <f t="shared" si="262"/>
        <v>-5.7252900000000002</v>
      </c>
      <c r="C863" s="8">
        <f t="shared" si="263"/>
        <v>1.684999999999981E-2</v>
      </c>
      <c r="D863" s="2">
        <v>-33.979999999999997</v>
      </c>
    </row>
    <row r="864" spans="1:4">
      <c r="A864" s="5">
        <v>5660.13</v>
      </c>
      <c r="B864" s="8">
        <f t="shared" si="262"/>
        <v>-5.7101300000000004</v>
      </c>
      <c r="C864" s="8">
        <f t="shared" si="263"/>
        <v>1.515999999999984E-2</v>
      </c>
      <c r="D864" s="2">
        <v>-34.83</v>
      </c>
    </row>
    <row r="865" spans="1:4">
      <c r="A865" s="5">
        <v>5645.2</v>
      </c>
      <c r="B865" s="8">
        <f t="shared" si="262"/>
        <v>-5.6951999999999998</v>
      </c>
      <c r="C865" s="8">
        <f t="shared" si="263"/>
        <v>1.4930000000000554E-2</v>
      </c>
      <c r="D865" s="2">
        <v>-34.94</v>
      </c>
    </row>
    <row r="866" spans="1:4">
      <c r="A866" s="5">
        <v>5629.81</v>
      </c>
      <c r="B866" s="8">
        <f t="shared" si="262"/>
        <v>-5.6798100000000007</v>
      </c>
      <c r="C866" s="8">
        <f t="shared" si="263"/>
        <v>1.5389999999999127E-2</v>
      </c>
      <c r="D866" s="2">
        <v>-34.49</v>
      </c>
    </row>
    <row r="867" spans="1:4">
      <c r="A867" s="5">
        <v>5613.81</v>
      </c>
      <c r="B867" s="8">
        <f t="shared" si="262"/>
        <v>-5.6638100000000007</v>
      </c>
      <c r="C867" s="8">
        <f t="shared" si="263"/>
        <v>1.6000000000000014E-2</v>
      </c>
      <c r="D867" s="2">
        <v>-34.4</v>
      </c>
    </row>
    <row r="868" spans="1:4">
      <c r="A868" s="5">
        <v>5599.67</v>
      </c>
      <c r="B868" s="8">
        <f t="shared" si="262"/>
        <v>-5.6496700000000004</v>
      </c>
      <c r="C868" s="8">
        <f t="shared" si="263"/>
        <v>1.4140000000000263E-2</v>
      </c>
      <c r="D868" s="2">
        <v>-34.97</v>
      </c>
    </row>
    <row r="869" spans="1:4">
      <c r="A869" s="5">
        <v>5584.31</v>
      </c>
      <c r="B869" s="8">
        <f t="shared" si="262"/>
        <v>-5.6343100000000002</v>
      </c>
      <c r="C869" s="8">
        <f t="shared" si="263"/>
        <v>1.5360000000000262E-2</v>
      </c>
      <c r="D869" s="2">
        <v>-34.4</v>
      </c>
    </row>
    <row r="870" spans="1:4">
      <c r="A870" s="5">
        <v>5570.68</v>
      </c>
      <c r="B870" s="8">
        <f t="shared" si="262"/>
        <v>-5.6206800000000001</v>
      </c>
      <c r="C870" s="8">
        <f t="shared" si="263"/>
        <v>1.3630000000000031E-2</v>
      </c>
      <c r="D870" s="2">
        <v>-34.630000000000003</v>
      </c>
    </row>
    <row r="871" spans="1:4">
      <c r="A871" s="5">
        <v>5555.55</v>
      </c>
      <c r="B871" s="8">
        <f t="shared" si="262"/>
        <v>-5.60555</v>
      </c>
      <c r="C871" s="8">
        <f t="shared" si="263"/>
        <v>1.5130000000000088E-2</v>
      </c>
      <c r="D871" s="2">
        <v>-34.57</v>
      </c>
    </row>
    <row r="872" spans="1:4">
      <c r="A872" s="5">
        <v>5540.71</v>
      </c>
      <c r="B872" s="8">
        <f t="shared" si="262"/>
        <v>-5.5907099999999996</v>
      </c>
      <c r="C872" s="8">
        <f t="shared" si="263"/>
        <v>1.4840000000000408E-2</v>
      </c>
      <c r="D872" s="2">
        <v>-34.51</v>
      </c>
    </row>
    <row r="873" spans="1:4">
      <c r="A873" s="5">
        <v>5526.36</v>
      </c>
      <c r="B873" s="8">
        <f t="shared" si="262"/>
        <v>-5.5763599999999993</v>
      </c>
      <c r="C873" s="8">
        <f t="shared" si="263"/>
        <v>1.4350000000000307E-2</v>
      </c>
      <c r="D873" s="2">
        <v>-34.76</v>
      </c>
    </row>
    <row r="874" spans="1:4">
      <c r="A874" s="5">
        <v>5510.9</v>
      </c>
      <c r="B874" s="8">
        <f t="shared" si="262"/>
        <v>-5.5608999999999993</v>
      </c>
      <c r="C874" s="8">
        <f t="shared" si="263"/>
        <v>1.5460000000000029E-2</v>
      </c>
      <c r="D874" s="2">
        <v>-34.51</v>
      </c>
    </row>
    <row r="875" spans="1:4">
      <c r="A875" s="5">
        <v>5495.56</v>
      </c>
      <c r="B875" s="8">
        <f t="shared" si="262"/>
        <v>-5.54556</v>
      </c>
      <c r="C875" s="8">
        <f t="shared" si="263"/>
        <v>1.5339999999999243E-2</v>
      </c>
      <c r="D875" s="2">
        <v>-34.42</v>
      </c>
    </row>
    <row r="876" spans="1:4">
      <c r="A876" s="5">
        <v>5480.36</v>
      </c>
      <c r="B876" s="8">
        <f t="shared" si="262"/>
        <v>-5.5303599999999999</v>
      </c>
      <c r="C876" s="8">
        <f t="shared" si="263"/>
        <v>1.5200000000000102E-2</v>
      </c>
      <c r="D876" s="2">
        <v>-34.33</v>
      </c>
    </row>
    <row r="877" spans="1:4">
      <c r="A877" s="5">
        <v>5465.73</v>
      </c>
      <c r="B877" s="8">
        <f t="shared" si="262"/>
        <v>-5.5157299999999996</v>
      </c>
      <c r="C877" s="8">
        <f t="shared" si="263"/>
        <v>1.4630000000000365E-2</v>
      </c>
      <c r="D877" s="2">
        <v>-35.07</v>
      </c>
    </row>
    <row r="878" spans="1:4">
      <c r="A878" s="5">
        <v>5451.33</v>
      </c>
      <c r="B878" s="8">
        <f t="shared" si="262"/>
        <v>-5.5013300000000003</v>
      </c>
      <c r="C878" s="8">
        <f t="shared" si="263"/>
        <v>1.4399999999999302E-2</v>
      </c>
      <c r="D878" s="2">
        <v>-34.65</v>
      </c>
    </row>
    <row r="879" spans="1:4">
      <c r="A879" s="5">
        <v>5437.13</v>
      </c>
      <c r="B879" s="8">
        <f t="shared" si="262"/>
        <v>-5.4871300000000005</v>
      </c>
      <c r="C879" s="8">
        <f t="shared" si="263"/>
        <v>1.4199999999999768E-2</v>
      </c>
      <c r="D879" s="2">
        <v>-34.630000000000003</v>
      </c>
    </row>
    <row r="880" spans="1:4">
      <c r="A880" s="5">
        <v>5421.97</v>
      </c>
      <c r="B880" s="8">
        <f t="shared" si="262"/>
        <v>-5.4719700000000007</v>
      </c>
      <c r="C880" s="8">
        <f t="shared" si="263"/>
        <v>1.515999999999984E-2</v>
      </c>
      <c r="D880" s="2">
        <v>-34.659999999999997</v>
      </c>
    </row>
    <row r="881" spans="1:4">
      <c r="A881" s="5">
        <v>5407.43</v>
      </c>
      <c r="B881" s="8">
        <f t="shared" si="262"/>
        <v>-5.4574300000000004</v>
      </c>
      <c r="C881" s="8">
        <f t="shared" si="263"/>
        <v>1.4540000000000219E-2</v>
      </c>
      <c r="D881" s="2">
        <v>-35.270000000000003</v>
      </c>
    </row>
    <row r="882" spans="1:4">
      <c r="A882" s="5">
        <v>5393.63</v>
      </c>
      <c r="B882" s="8">
        <f t="shared" si="262"/>
        <v>-5.4436299999999997</v>
      </c>
      <c r="C882" s="8">
        <f t="shared" si="263"/>
        <v>1.3800000000000701E-2</v>
      </c>
      <c r="D882" s="2">
        <v>-35.159999999999997</v>
      </c>
    </row>
    <row r="883" spans="1:4">
      <c r="A883" s="5">
        <v>5380.19</v>
      </c>
      <c r="B883" s="8">
        <f t="shared" si="262"/>
        <v>-5.4301899999999996</v>
      </c>
      <c r="C883" s="8">
        <f t="shared" si="263"/>
        <v>1.3440000000000119E-2</v>
      </c>
      <c r="D883" s="2">
        <v>-35.72</v>
      </c>
    </row>
    <row r="884" spans="1:4">
      <c r="A884" s="5">
        <v>5366.07</v>
      </c>
      <c r="B884" s="8">
        <f t="shared" si="262"/>
        <v>-5.4160699999999995</v>
      </c>
      <c r="C884" s="8">
        <f t="shared" si="263"/>
        <v>1.4120000000000132E-2</v>
      </c>
      <c r="D884" s="2">
        <v>-35.4</v>
      </c>
    </row>
    <row r="885" spans="1:4">
      <c r="A885" s="5">
        <v>5352.21</v>
      </c>
      <c r="B885" s="8">
        <f t="shared" si="262"/>
        <v>-5.4022100000000002</v>
      </c>
      <c r="C885" s="8">
        <f t="shared" si="263"/>
        <v>1.3859999999999317E-2</v>
      </c>
      <c r="D885" s="2">
        <v>-34.619999999999997</v>
      </c>
    </row>
    <row r="886" spans="1:4">
      <c r="A886" s="5">
        <v>5338.08</v>
      </c>
      <c r="B886" s="8">
        <f t="shared" si="262"/>
        <v>-5.3880799999999995</v>
      </c>
      <c r="C886" s="8">
        <f t="shared" si="263"/>
        <v>1.4130000000000642E-2</v>
      </c>
      <c r="D886" s="2">
        <v>-34.89</v>
      </c>
    </row>
    <row r="887" spans="1:4">
      <c r="A887" s="5">
        <v>5323.39</v>
      </c>
      <c r="B887" s="8">
        <f t="shared" si="262"/>
        <v>-5.3733900000000006</v>
      </c>
      <c r="C887" s="8">
        <f t="shared" si="263"/>
        <v>1.4689999999998982E-2</v>
      </c>
      <c r="D887" s="2">
        <v>-35.1</v>
      </c>
    </row>
    <row r="888" spans="1:4">
      <c r="A888" s="5">
        <v>5309.08</v>
      </c>
      <c r="B888" s="8">
        <f t="shared" si="262"/>
        <v>-5.3590799999999996</v>
      </c>
      <c r="C888" s="8">
        <f t="shared" si="263"/>
        <v>1.4310000000000933E-2</v>
      </c>
      <c r="D888" s="2">
        <v>-34.880000000000003</v>
      </c>
    </row>
    <row r="889" spans="1:4">
      <c r="A889" s="5">
        <v>5294.09</v>
      </c>
      <c r="B889" s="8">
        <f t="shared" si="262"/>
        <v>-5.3440900000000005</v>
      </c>
      <c r="C889" s="8">
        <f t="shared" si="263"/>
        <v>1.4989999999999171E-2</v>
      </c>
      <c r="D889" s="2">
        <v>-35.18</v>
      </c>
    </row>
    <row r="890" spans="1:4">
      <c r="A890" s="5">
        <v>5279.5</v>
      </c>
      <c r="B890" s="8">
        <f t="shared" si="262"/>
        <v>-5.3295000000000003</v>
      </c>
      <c r="C890" s="8">
        <f t="shared" si="263"/>
        <v>1.4590000000000103E-2</v>
      </c>
      <c r="D890" s="2">
        <v>-35.04</v>
      </c>
    </row>
    <row r="891" spans="1:4">
      <c r="A891" s="5">
        <v>5265.52</v>
      </c>
      <c r="B891" s="8">
        <f t="shared" si="262"/>
        <v>-5.3155200000000002</v>
      </c>
      <c r="C891" s="8">
        <f t="shared" si="263"/>
        <v>1.3980000000000103E-2</v>
      </c>
      <c r="D891" s="2">
        <v>-34.799999999999997</v>
      </c>
    </row>
    <row r="892" spans="1:4">
      <c r="A892" s="5">
        <v>5251</v>
      </c>
      <c r="B892" s="8">
        <f t="shared" si="262"/>
        <v>-5.3010000000000002</v>
      </c>
      <c r="C892" s="8">
        <f t="shared" si="263"/>
        <v>1.4520000000000088E-2</v>
      </c>
      <c r="D892" s="2">
        <v>-34.6</v>
      </c>
    </row>
    <row r="893" spans="1:4">
      <c r="A893" s="5">
        <v>5237.8</v>
      </c>
      <c r="B893" s="8">
        <f t="shared" si="262"/>
        <v>-5.2877999999999998</v>
      </c>
      <c r="C893" s="8">
        <f t="shared" si="263"/>
        <v>1.3200000000000323E-2</v>
      </c>
      <c r="D893" s="2">
        <v>-34.56</v>
      </c>
    </row>
    <row r="894" spans="1:4">
      <c r="A894" s="5">
        <v>5223.66</v>
      </c>
      <c r="B894" s="8">
        <f t="shared" si="262"/>
        <v>-5.2736599999999996</v>
      </c>
      <c r="C894" s="8">
        <f t="shared" si="263"/>
        <v>1.4140000000000263E-2</v>
      </c>
      <c r="D894" s="2">
        <v>-34.99</v>
      </c>
    </row>
    <row r="895" spans="1:4">
      <c r="A895" s="5">
        <v>5209.7</v>
      </c>
      <c r="B895" s="8">
        <f t="shared" si="262"/>
        <v>-5.2596999999999996</v>
      </c>
      <c r="C895" s="8">
        <f t="shared" si="263"/>
        <v>1.3959999999999972E-2</v>
      </c>
      <c r="D895" s="2">
        <v>-34.51</v>
      </c>
    </row>
    <row r="896" spans="1:4">
      <c r="A896" s="5">
        <v>5195.2</v>
      </c>
      <c r="B896" s="8">
        <f t="shared" si="262"/>
        <v>-5.2451999999999996</v>
      </c>
      <c r="C896" s="8">
        <f t="shared" si="263"/>
        <v>1.4499999999999957E-2</v>
      </c>
      <c r="D896" s="2">
        <v>-34.159999999999997</v>
      </c>
    </row>
    <row r="897" spans="1:4">
      <c r="A897" s="5">
        <v>5180.66</v>
      </c>
      <c r="B897" s="8">
        <f t="shared" si="262"/>
        <v>-5.2306599999999994</v>
      </c>
      <c r="C897" s="8">
        <f t="shared" si="263"/>
        <v>1.4540000000000219E-2</v>
      </c>
      <c r="D897" s="2">
        <v>-34.74</v>
      </c>
    </row>
    <row r="898" spans="1:4">
      <c r="A898" s="5">
        <v>5167.0600000000004</v>
      </c>
      <c r="B898" s="8">
        <f t="shared" si="262"/>
        <v>-5.21706</v>
      </c>
      <c r="C898" s="8">
        <f t="shared" si="263"/>
        <v>1.359999999999939E-2</v>
      </c>
      <c r="D898" s="2">
        <v>-33.590000000000003</v>
      </c>
    </row>
    <row r="899" spans="1:4">
      <c r="A899" s="5">
        <v>5152.71</v>
      </c>
      <c r="B899" s="8">
        <f t="shared" ref="B899:B962" si="264">(-A899-50)/1000</f>
        <v>-5.2027099999999997</v>
      </c>
      <c r="C899" s="8">
        <f t="shared" si="263"/>
        <v>1.4350000000000307E-2</v>
      </c>
      <c r="D899" s="2">
        <v>-34.78</v>
      </c>
    </row>
    <row r="900" spans="1:4">
      <c r="A900" s="5">
        <v>5138.67</v>
      </c>
      <c r="B900" s="8">
        <f t="shared" si="264"/>
        <v>-5.1886700000000001</v>
      </c>
      <c r="C900" s="8">
        <f t="shared" ref="C900:C963" si="265">ABS(B899-B900)</f>
        <v>1.4039999999999608E-2</v>
      </c>
      <c r="D900" s="2">
        <v>-35.11</v>
      </c>
    </row>
    <row r="901" spans="1:4">
      <c r="A901" s="5">
        <v>5125.04</v>
      </c>
      <c r="B901" s="8">
        <f t="shared" si="264"/>
        <v>-5.1750400000000001</v>
      </c>
      <c r="C901" s="8">
        <f t="shared" si="265"/>
        <v>1.3630000000000031E-2</v>
      </c>
      <c r="D901" s="2">
        <v>-34.22</v>
      </c>
    </row>
    <row r="902" spans="1:4">
      <c r="A902" s="5">
        <v>5110.46</v>
      </c>
      <c r="B902" s="8">
        <f t="shared" si="264"/>
        <v>-5.1604599999999996</v>
      </c>
      <c r="C902" s="8">
        <f t="shared" si="265"/>
        <v>1.4580000000000481E-2</v>
      </c>
      <c r="D902" s="2">
        <v>-34.35</v>
      </c>
    </row>
    <row r="903" spans="1:4">
      <c r="A903" s="5">
        <v>5097.29</v>
      </c>
      <c r="B903" s="8">
        <f t="shared" si="264"/>
        <v>-5.1472899999999999</v>
      </c>
      <c r="C903" s="8">
        <f t="shared" si="265"/>
        <v>1.3169999999999682E-2</v>
      </c>
      <c r="D903" s="2">
        <v>-34.729999999999997</v>
      </c>
    </row>
    <row r="904" spans="1:4">
      <c r="A904" s="5">
        <v>5083.5600000000004</v>
      </c>
      <c r="B904" s="8">
        <f t="shared" si="264"/>
        <v>-5.1335600000000001</v>
      </c>
      <c r="C904" s="8">
        <f t="shared" si="265"/>
        <v>1.3729999999999798E-2</v>
      </c>
      <c r="D904" s="2">
        <v>-35.24</v>
      </c>
    </row>
    <row r="905" spans="1:4">
      <c r="A905" s="5">
        <v>5069.84</v>
      </c>
      <c r="B905" s="8">
        <f t="shared" si="264"/>
        <v>-5.1198399999999999</v>
      </c>
      <c r="C905" s="8">
        <f t="shared" si="265"/>
        <v>1.3720000000000176E-2</v>
      </c>
      <c r="D905" s="2">
        <v>-35.18</v>
      </c>
    </row>
    <row r="906" spans="1:4">
      <c r="A906" s="5">
        <v>5054.7</v>
      </c>
      <c r="B906" s="8">
        <f t="shared" si="264"/>
        <v>-5.1047000000000002</v>
      </c>
      <c r="C906" s="8">
        <f t="shared" si="265"/>
        <v>1.5139999999999709E-2</v>
      </c>
      <c r="D906" s="2">
        <v>-34.57</v>
      </c>
    </row>
    <row r="907" spans="1:4">
      <c r="A907" s="5">
        <v>5041.6899999999996</v>
      </c>
      <c r="B907" s="8">
        <f t="shared" si="264"/>
        <v>-5.0916899999999998</v>
      </c>
      <c r="C907" s="8">
        <f t="shared" si="265"/>
        <v>1.301000000000041E-2</v>
      </c>
      <c r="D907" s="2">
        <v>-34.21</v>
      </c>
    </row>
    <row r="908" spans="1:4">
      <c r="A908" s="5">
        <v>5028.6499999999996</v>
      </c>
      <c r="B908" s="8">
        <f t="shared" si="264"/>
        <v>-5.0786499999999997</v>
      </c>
      <c r="C908" s="8">
        <f t="shared" si="265"/>
        <v>1.3040000000000163E-2</v>
      </c>
      <c r="D908" s="2">
        <v>-34.520000000000003</v>
      </c>
    </row>
    <row r="909" spans="1:4">
      <c r="A909" s="5">
        <v>5015.09</v>
      </c>
      <c r="B909" s="8">
        <f t="shared" si="264"/>
        <v>-5.0650900000000005</v>
      </c>
      <c r="C909" s="8">
        <f t="shared" si="265"/>
        <v>1.3559999999999128E-2</v>
      </c>
      <c r="D909" s="2">
        <v>-35.04</v>
      </c>
    </row>
    <row r="910" spans="1:4">
      <c r="A910" s="5">
        <v>5000.66</v>
      </c>
      <c r="B910" s="8">
        <f t="shared" si="264"/>
        <v>-5.0506599999999997</v>
      </c>
      <c r="C910" s="8">
        <f t="shared" si="265"/>
        <v>1.4430000000000831E-2</v>
      </c>
      <c r="D910" s="2">
        <v>-34.31</v>
      </c>
    </row>
    <row r="911" spans="1:4">
      <c r="A911" s="5">
        <v>4987.5</v>
      </c>
      <c r="B911" s="8">
        <f t="shared" si="264"/>
        <v>-5.0374999999999996</v>
      </c>
      <c r="C911" s="8">
        <f t="shared" si="265"/>
        <v>1.3160000000000061E-2</v>
      </c>
      <c r="D911" s="2">
        <v>-35.090000000000003</v>
      </c>
    </row>
    <row r="912" spans="1:4">
      <c r="A912" s="5">
        <v>4973.2700000000004</v>
      </c>
      <c r="B912" s="8">
        <f t="shared" si="264"/>
        <v>-5.0232700000000001</v>
      </c>
      <c r="C912" s="8">
        <f t="shared" si="265"/>
        <v>1.4229999999999521E-2</v>
      </c>
      <c r="D912" s="2">
        <v>-34.71</v>
      </c>
    </row>
    <row r="913" spans="1:4">
      <c r="A913" s="5">
        <v>4959.17</v>
      </c>
      <c r="B913" s="8">
        <f t="shared" si="264"/>
        <v>-5.0091700000000001</v>
      </c>
      <c r="C913" s="8">
        <f t="shared" si="265"/>
        <v>1.4100000000000001E-2</v>
      </c>
      <c r="D913" s="2">
        <v>-34.659999999999997</v>
      </c>
    </row>
    <row r="914" spans="1:4">
      <c r="A914" s="5">
        <v>4946.3</v>
      </c>
      <c r="B914" s="8">
        <f t="shared" si="264"/>
        <v>-4.9962999999999997</v>
      </c>
      <c r="C914" s="8">
        <f t="shared" si="265"/>
        <v>1.2870000000000381E-2</v>
      </c>
      <c r="D914" s="2">
        <v>-34.9</v>
      </c>
    </row>
    <row r="915" spans="1:4">
      <c r="A915" s="5">
        <v>4933.2700000000004</v>
      </c>
      <c r="B915" s="8">
        <f t="shared" si="264"/>
        <v>-4.9832700000000001</v>
      </c>
      <c r="C915" s="8">
        <f t="shared" si="265"/>
        <v>1.3029999999999653E-2</v>
      </c>
      <c r="D915" s="2">
        <v>-33.96</v>
      </c>
    </row>
    <row r="916" spans="1:4">
      <c r="A916" s="5">
        <v>4920.1099999999997</v>
      </c>
      <c r="B916" s="8">
        <f t="shared" si="264"/>
        <v>-4.97011</v>
      </c>
      <c r="C916" s="8">
        <f t="shared" si="265"/>
        <v>1.3160000000000061E-2</v>
      </c>
      <c r="D916" s="2">
        <v>-34.82</v>
      </c>
    </row>
    <row r="917" spans="1:4">
      <c r="A917" s="5">
        <v>4906.79</v>
      </c>
      <c r="B917" s="8">
        <f t="shared" si="264"/>
        <v>-4.9567899999999998</v>
      </c>
      <c r="C917" s="8">
        <f t="shared" si="265"/>
        <v>1.3320000000000221E-2</v>
      </c>
      <c r="D917" s="2">
        <v>-34.520000000000003</v>
      </c>
    </row>
    <row r="918" spans="1:4">
      <c r="A918" s="5">
        <v>4893.6899999999996</v>
      </c>
      <c r="B918" s="8">
        <f t="shared" si="264"/>
        <v>-4.9436899999999993</v>
      </c>
      <c r="C918" s="8">
        <f t="shared" si="265"/>
        <v>1.3100000000000556E-2</v>
      </c>
      <c r="D918" s="2">
        <v>-34.67</v>
      </c>
    </row>
    <row r="919" spans="1:4">
      <c r="A919" s="5">
        <v>4880.18</v>
      </c>
      <c r="B919" s="8">
        <f t="shared" si="264"/>
        <v>-4.93018</v>
      </c>
      <c r="C919" s="8">
        <f t="shared" si="265"/>
        <v>1.3509999999999245E-2</v>
      </c>
      <c r="D919" s="2">
        <v>-34.76</v>
      </c>
    </row>
    <row r="920" spans="1:4">
      <c r="A920" s="5">
        <v>4866.92</v>
      </c>
      <c r="B920" s="8">
        <f t="shared" si="264"/>
        <v>-4.9169200000000002</v>
      </c>
      <c r="C920" s="8">
        <f t="shared" si="265"/>
        <v>1.3259999999999827E-2</v>
      </c>
      <c r="D920" s="2">
        <v>-33.68</v>
      </c>
    </row>
    <row r="921" spans="1:4">
      <c r="A921" s="5">
        <v>4854.0600000000004</v>
      </c>
      <c r="B921" s="8">
        <f t="shared" si="264"/>
        <v>-4.9040600000000003</v>
      </c>
      <c r="C921" s="8">
        <f t="shared" si="265"/>
        <v>1.2859999999999872E-2</v>
      </c>
      <c r="D921" s="2">
        <v>-34.53</v>
      </c>
    </row>
    <row r="922" spans="1:4">
      <c r="A922" s="5">
        <v>4840.7</v>
      </c>
      <c r="B922" s="8">
        <f t="shared" si="264"/>
        <v>-4.8906999999999998</v>
      </c>
      <c r="C922" s="8">
        <f t="shared" si="265"/>
        <v>1.3360000000000483E-2</v>
      </c>
      <c r="D922" s="2">
        <v>-35.24</v>
      </c>
    </row>
    <row r="923" spans="1:4">
      <c r="A923" s="5">
        <v>4828.16</v>
      </c>
      <c r="B923" s="8">
        <f t="shared" si="264"/>
        <v>-4.8781600000000003</v>
      </c>
      <c r="C923" s="8">
        <f t="shared" si="265"/>
        <v>1.2539999999999552E-2</v>
      </c>
      <c r="D923" s="2">
        <v>-34.97</v>
      </c>
    </row>
    <row r="924" spans="1:4">
      <c r="A924" s="5">
        <v>4814.75</v>
      </c>
      <c r="B924" s="8">
        <f t="shared" si="264"/>
        <v>-4.8647499999999999</v>
      </c>
      <c r="C924" s="8">
        <f t="shared" si="265"/>
        <v>1.3410000000000366E-2</v>
      </c>
      <c r="D924" s="2">
        <v>-34.909999999999997</v>
      </c>
    </row>
    <row r="925" spans="1:4">
      <c r="A925" s="5">
        <v>4801.8</v>
      </c>
      <c r="B925" s="8">
        <f t="shared" si="264"/>
        <v>-4.8517999999999999</v>
      </c>
      <c r="C925" s="8">
        <f t="shared" si="265"/>
        <v>1.2950000000000017E-2</v>
      </c>
      <c r="D925" s="2">
        <v>-34.61</v>
      </c>
    </row>
    <row r="926" spans="1:4">
      <c r="A926" s="5">
        <v>4788.47</v>
      </c>
      <c r="B926" s="8">
        <f t="shared" si="264"/>
        <v>-4.83847</v>
      </c>
      <c r="C926" s="8">
        <f t="shared" si="265"/>
        <v>1.3329999999999842E-2</v>
      </c>
      <c r="D926" s="2">
        <v>-34.729999999999997</v>
      </c>
    </row>
    <row r="927" spans="1:4">
      <c r="A927" s="5">
        <v>4774.13</v>
      </c>
      <c r="B927" s="8">
        <f t="shared" si="264"/>
        <v>-4.8241300000000003</v>
      </c>
      <c r="C927" s="8">
        <f t="shared" si="265"/>
        <v>1.4339999999999797E-2</v>
      </c>
      <c r="D927" s="2">
        <v>-35.64</v>
      </c>
    </row>
    <row r="928" spans="1:4">
      <c r="A928" s="5">
        <v>4761.3599999999997</v>
      </c>
      <c r="B928" s="8">
        <f t="shared" si="264"/>
        <v>-4.8113599999999996</v>
      </c>
      <c r="C928" s="8">
        <f t="shared" si="265"/>
        <v>1.2770000000000614E-2</v>
      </c>
      <c r="D928" s="2">
        <v>-35.159999999999997</v>
      </c>
    </row>
    <row r="929" spans="1:4">
      <c r="A929" s="5">
        <v>4747.3500000000004</v>
      </c>
      <c r="B929" s="8">
        <f t="shared" si="264"/>
        <v>-4.7973500000000007</v>
      </c>
      <c r="C929" s="8">
        <f t="shared" si="265"/>
        <v>1.4009999999998968E-2</v>
      </c>
      <c r="D929" s="2">
        <v>-35.32</v>
      </c>
    </row>
    <row r="930" spans="1:4">
      <c r="A930" s="5">
        <v>4734</v>
      </c>
      <c r="B930" s="8">
        <f t="shared" si="264"/>
        <v>-4.7839999999999998</v>
      </c>
      <c r="C930" s="8">
        <f t="shared" si="265"/>
        <v>1.3350000000000861E-2</v>
      </c>
      <c r="D930" s="2">
        <v>-35.43</v>
      </c>
    </row>
    <row r="931" spans="1:4">
      <c r="A931" s="5">
        <v>4721.16</v>
      </c>
      <c r="B931" s="8">
        <f t="shared" si="264"/>
        <v>-4.7711600000000001</v>
      </c>
      <c r="C931" s="8">
        <f t="shared" si="265"/>
        <v>1.2839999999999741E-2</v>
      </c>
      <c r="D931" s="2">
        <v>-34.61</v>
      </c>
    </row>
    <row r="932" spans="1:4">
      <c r="A932" s="5">
        <v>4708.6400000000003</v>
      </c>
      <c r="B932" s="8">
        <f t="shared" si="264"/>
        <v>-4.7586400000000006</v>
      </c>
      <c r="C932" s="8">
        <f t="shared" si="265"/>
        <v>1.251999999999942E-2</v>
      </c>
      <c r="D932" s="2">
        <v>-34.68</v>
      </c>
    </row>
    <row r="933" spans="1:4">
      <c r="A933" s="5">
        <v>4694.3100000000004</v>
      </c>
      <c r="B933" s="8">
        <f t="shared" si="264"/>
        <v>-4.7443100000000005</v>
      </c>
      <c r="C933" s="8">
        <f t="shared" si="265"/>
        <v>1.4330000000000176E-2</v>
      </c>
      <c r="D933" s="2">
        <v>-34.950000000000003</v>
      </c>
    </row>
    <row r="934" spans="1:4">
      <c r="A934" s="5">
        <v>4681.5600000000004</v>
      </c>
      <c r="B934" s="8">
        <f t="shared" si="264"/>
        <v>-4.73156</v>
      </c>
      <c r="C934" s="8">
        <f t="shared" si="265"/>
        <v>1.2750000000000483E-2</v>
      </c>
      <c r="D934" s="2">
        <v>-34.6</v>
      </c>
    </row>
    <row r="935" spans="1:4">
      <c r="A935" s="5">
        <v>4669.83</v>
      </c>
      <c r="B935" s="8">
        <f t="shared" si="264"/>
        <v>-4.71983</v>
      </c>
      <c r="C935" s="8">
        <f t="shared" si="265"/>
        <v>1.1730000000000018E-2</v>
      </c>
      <c r="D935" s="2">
        <v>-34.57</v>
      </c>
    </row>
    <row r="936" spans="1:4">
      <c r="A936" s="5">
        <v>4656.37</v>
      </c>
      <c r="B936" s="8">
        <f t="shared" si="264"/>
        <v>-4.7063699999999997</v>
      </c>
      <c r="C936" s="8">
        <f t="shared" si="265"/>
        <v>1.346000000000025E-2</v>
      </c>
      <c r="D936" s="2">
        <v>-36.159999999999997</v>
      </c>
    </row>
    <row r="937" spans="1:4">
      <c r="A937" s="5">
        <v>4643.45</v>
      </c>
      <c r="B937" s="8">
        <f t="shared" si="264"/>
        <v>-4.6934499999999995</v>
      </c>
      <c r="C937" s="8">
        <f t="shared" si="265"/>
        <v>1.2920000000000265E-2</v>
      </c>
      <c r="D937" s="2">
        <v>-36.090000000000003</v>
      </c>
    </row>
    <row r="938" spans="1:4">
      <c r="A938" s="5">
        <v>4630.68</v>
      </c>
      <c r="B938" s="8">
        <f t="shared" si="264"/>
        <v>-4.6806800000000006</v>
      </c>
      <c r="C938" s="8">
        <f t="shared" si="265"/>
        <v>1.2769999999998838E-2</v>
      </c>
      <c r="D938" s="2">
        <v>-34.67</v>
      </c>
    </row>
    <row r="939" spans="1:4">
      <c r="A939" s="5">
        <v>4617.1400000000003</v>
      </c>
      <c r="B939" s="8">
        <f t="shared" si="264"/>
        <v>-4.6671400000000007</v>
      </c>
      <c r="C939" s="8">
        <f t="shared" si="265"/>
        <v>1.3539999999999885E-2</v>
      </c>
      <c r="D939" s="2">
        <v>-35.11</v>
      </c>
    </row>
    <row r="940" spans="1:4">
      <c r="A940" s="5">
        <v>4603.8999999999996</v>
      </c>
      <c r="B940" s="8">
        <f t="shared" si="264"/>
        <v>-4.6538999999999993</v>
      </c>
      <c r="C940" s="8">
        <f t="shared" si="265"/>
        <v>1.3240000000001473E-2</v>
      </c>
      <c r="D940" s="2">
        <v>-35.520000000000003</v>
      </c>
    </row>
    <row r="941" spans="1:4">
      <c r="A941" s="5">
        <v>4590.82</v>
      </c>
      <c r="B941" s="8">
        <f t="shared" si="264"/>
        <v>-4.6408199999999997</v>
      </c>
      <c r="C941" s="8">
        <f t="shared" si="265"/>
        <v>1.3079999999999536E-2</v>
      </c>
      <c r="D941" s="2">
        <v>-34.9</v>
      </c>
    </row>
    <row r="942" spans="1:4">
      <c r="A942" s="5">
        <v>4578.24</v>
      </c>
      <c r="B942" s="8">
        <f t="shared" si="264"/>
        <v>-4.6282399999999999</v>
      </c>
      <c r="C942" s="8">
        <f t="shared" si="265"/>
        <v>1.2579999999999814E-2</v>
      </c>
      <c r="D942" s="2">
        <v>-34.33</v>
      </c>
    </row>
    <row r="943" spans="1:4">
      <c r="A943" s="5">
        <v>4565.08</v>
      </c>
      <c r="B943" s="8">
        <f t="shared" si="264"/>
        <v>-4.6150799999999998</v>
      </c>
      <c r="C943" s="8">
        <f t="shared" si="265"/>
        <v>1.3160000000000061E-2</v>
      </c>
      <c r="D943" s="2">
        <v>-34.58</v>
      </c>
    </row>
    <row r="944" spans="1:4">
      <c r="A944" s="5">
        <v>4551.8900000000003</v>
      </c>
      <c r="B944" s="8">
        <f t="shared" si="264"/>
        <v>-4.60189</v>
      </c>
      <c r="C944" s="8">
        <f t="shared" si="265"/>
        <v>1.3189999999999813E-2</v>
      </c>
      <c r="D944" s="2">
        <v>-35.11</v>
      </c>
    </row>
    <row r="945" spans="1:4">
      <c r="A945" s="5">
        <v>4538.3999999999996</v>
      </c>
      <c r="B945" s="8">
        <f t="shared" si="264"/>
        <v>-4.5884</v>
      </c>
      <c r="C945" s="8">
        <f t="shared" si="265"/>
        <v>1.3490000000000002E-2</v>
      </c>
      <c r="D945" s="2">
        <v>-34.869999999999997</v>
      </c>
    </row>
    <row r="946" spans="1:4">
      <c r="A946" s="5">
        <v>4525.2700000000004</v>
      </c>
      <c r="B946" s="8">
        <f t="shared" si="264"/>
        <v>-4.5752700000000006</v>
      </c>
      <c r="C946" s="8">
        <f t="shared" si="265"/>
        <v>1.312999999999942E-2</v>
      </c>
      <c r="D946" s="2">
        <v>-34.89</v>
      </c>
    </row>
    <row r="947" spans="1:4">
      <c r="A947" s="5">
        <v>4512.88</v>
      </c>
      <c r="B947" s="8">
        <f t="shared" si="264"/>
        <v>-4.5628799999999998</v>
      </c>
      <c r="C947" s="8">
        <f t="shared" si="265"/>
        <v>1.2390000000000789E-2</v>
      </c>
      <c r="D947" s="2">
        <v>-34.53</v>
      </c>
    </row>
    <row r="948" spans="1:4">
      <c r="A948" s="5">
        <v>4499.46</v>
      </c>
      <c r="B948" s="8">
        <f t="shared" si="264"/>
        <v>-4.5494599999999998</v>
      </c>
      <c r="C948" s="8">
        <f t="shared" si="265"/>
        <v>1.3419999999999987E-2</v>
      </c>
      <c r="D948" s="2">
        <v>-35.24</v>
      </c>
    </row>
    <row r="949" spans="1:4">
      <c r="A949" s="5">
        <v>4486.16</v>
      </c>
      <c r="B949" s="8">
        <f t="shared" si="264"/>
        <v>-4.5361599999999997</v>
      </c>
      <c r="C949" s="8">
        <f t="shared" si="265"/>
        <v>1.330000000000009E-2</v>
      </c>
      <c r="D949" s="2">
        <v>-34.75</v>
      </c>
    </row>
    <row r="950" spans="1:4">
      <c r="A950" s="5">
        <v>4473.22</v>
      </c>
      <c r="B950" s="8">
        <f t="shared" si="264"/>
        <v>-4.5232200000000002</v>
      </c>
      <c r="C950" s="8">
        <f t="shared" si="265"/>
        <v>1.2939999999999507E-2</v>
      </c>
      <c r="D950" s="2">
        <v>-34.880000000000003</v>
      </c>
    </row>
    <row r="951" spans="1:4">
      <c r="A951" s="5">
        <v>4460.3</v>
      </c>
      <c r="B951" s="8">
        <f t="shared" si="264"/>
        <v>-4.5103</v>
      </c>
      <c r="C951" s="8">
        <f t="shared" si="265"/>
        <v>1.2920000000000265E-2</v>
      </c>
      <c r="D951" s="2">
        <v>-35.76</v>
      </c>
    </row>
    <row r="952" spans="1:4">
      <c r="A952" s="5">
        <v>4448.04</v>
      </c>
      <c r="B952" s="8">
        <f t="shared" si="264"/>
        <v>-4.4980399999999996</v>
      </c>
      <c r="C952" s="8">
        <f t="shared" si="265"/>
        <v>1.2260000000000382E-2</v>
      </c>
      <c r="D952" s="2">
        <v>-34.520000000000003</v>
      </c>
    </row>
    <row r="953" spans="1:4">
      <c r="A953" s="5">
        <v>4435.4799999999996</v>
      </c>
      <c r="B953" s="8">
        <f t="shared" si="264"/>
        <v>-4.4854799999999999</v>
      </c>
      <c r="C953" s="8">
        <f t="shared" si="265"/>
        <v>1.2559999999999683E-2</v>
      </c>
      <c r="D953" s="2">
        <v>-34.49</v>
      </c>
    </row>
    <row r="954" spans="1:4">
      <c r="A954" s="5">
        <v>4422.63</v>
      </c>
      <c r="B954" s="8">
        <f t="shared" si="264"/>
        <v>-4.4726300000000005</v>
      </c>
      <c r="C954" s="8">
        <f t="shared" si="265"/>
        <v>1.2849999999999362E-2</v>
      </c>
      <c r="D954" s="2">
        <v>-35.26</v>
      </c>
    </row>
    <row r="955" spans="1:4">
      <c r="A955" s="5">
        <v>4410.21</v>
      </c>
      <c r="B955" s="8">
        <f t="shared" si="264"/>
        <v>-4.46021</v>
      </c>
      <c r="C955" s="8">
        <f t="shared" si="265"/>
        <v>1.2420000000000542E-2</v>
      </c>
      <c r="D955" s="2">
        <v>-34.79</v>
      </c>
    </row>
    <row r="956" spans="1:4">
      <c r="A956" s="5">
        <v>4396.9399999999996</v>
      </c>
      <c r="B956" s="8">
        <f t="shared" si="264"/>
        <v>-4.4469399999999997</v>
      </c>
      <c r="C956" s="8">
        <f t="shared" si="265"/>
        <v>1.3270000000000337E-2</v>
      </c>
      <c r="D956" s="2">
        <v>-34.74</v>
      </c>
    </row>
    <row r="957" spans="1:4">
      <c r="A957" s="5">
        <v>4384.2299999999996</v>
      </c>
      <c r="B957" s="8">
        <f t="shared" si="264"/>
        <v>-4.4342299999999994</v>
      </c>
      <c r="C957" s="8">
        <f t="shared" si="265"/>
        <v>1.2710000000000221E-2</v>
      </c>
      <c r="D957" s="2">
        <v>-35.409999999999997</v>
      </c>
    </row>
    <row r="958" spans="1:4">
      <c r="A958" s="5">
        <v>4371.3599999999997</v>
      </c>
      <c r="B958" s="8">
        <f t="shared" si="264"/>
        <v>-4.42136</v>
      </c>
      <c r="C958" s="8">
        <f t="shared" si="265"/>
        <v>1.2869999999999493E-2</v>
      </c>
      <c r="D958" s="2">
        <v>-34.56</v>
      </c>
    </row>
    <row r="959" spans="1:4">
      <c r="A959" s="5">
        <v>4359.0600000000004</v>
      </c>
      <c r="B959" s="8">
        <f t="shared" si="264"/>
        <v>-4.4090600000000002</v>
      </c>
      <c r="C959" s="8">
        <f t="shared" si="265"/>
        <v>1.2299999999999756E-2</v>
      </c>
      <c r="D959" s="2">
        <v>-35.79</v>
      </c>
    </row>
    <row r="960" spans="1:4">
      <c r="A960" s="5">
        <v>4345.59</v>
      </c>
      <c r="B960" s="8">
        <f t="shared" si="264"/>
        <v>-4.3955900000000003</v>
      </c>
      <c r="C960" s="8">
        <f t="shared" si="265"/>
        <v>1.3469999999999871E-2</v>
      </c>
      <c r="D960" s="2">
        <v>-35.49</v>
      </c>
    </row>
    <row r="961" spans="1:4">
      <c r="A961" s="5">
        <v>4333.33</v>
      </c>
      <c r="B961" s="8">
        <f t="shared" si="264"/>
        <v>-4.3833299999999999</v>
      </c>
      <c r="C961" s="8">
        <f t="shared" si="265"/>
        <v>1.2260000000000382E-2</v>
      </c>
      <c r="D961" s="2">
        <v>-34.590000000000003</v>
      </c>
    </row>
    <row r="962" spans="1:4">
      <c r="A962" s="5">
        <v>4320.1400000000003</v>
      </c>
      <c r="B962" s="8">
        <f t="shared" si="264"/>
        <v>-4.3701400000000001</v>
      </c>
      <c r="C962" s="8">
        <f t="shared" si="265"/>
        <v>1.3189999999999813E-2</v>
      </c>
      <c r="D962" s="2">
        <v>-34.86</v>
      </c>
    </row>
    <row r="963" spans="1:4">
      <c r="A963" s="5">
        <v>4307.3599999999997</v>
      </c>
      <c r="B963" s="8">
        <f t="shared" ref="B963:B1026" si="266">(-A963-50)/1000</f>
        <v>-4.3573599999999999</v>
      </c>
      <c r="C963" s="8">
        <f t="shared" si="265"/>
        <v>1.2780000000000236E-2</v>
      </c>
      <c r="D963" s="2">
        <v>-34.69</v>
      </c>
    </row>
    <row r="964" spans="1:4">
      <c r="A964" s="5">
        <v>4295.32</v>
      </c>
      <c r="B964" s="8">
        <f t="shared" si="266"/>
        <v>-4.3453200000000001</v>
      </c>
      <c r="C964" s="8">
        <f t="shared" ref="C964:C1027" si="267">ABS(B963-B964)</f>
        <v>1.2039999999999829E-2</v>
      </c>
      <c r="D964" s="2">
        <v>-35</v>
      </c>
    </row>
    <row r="965" spans="1:4">
      <c r="A965" s="5">
        <v>4282.6000000000004</v>
      </c>
      <c r="B965" s="8">
        <f t="shared" si="266"/>
        <v>-4.3326000000000002</v>
      </c>
      <c r="C965" s="8">
        <f t="shared" si="267"/>
        <v>1.2719999999999843E-2</v>
      </c>
      <c r="D965" s="2">
        <v>-34.54</v>
      </c>
    </row>
    <row r="966" spans="1:4">
      <c r="A966" s="5">
        <v>4270.47</v>
      </c>
      <c r="B966" s="8">
        <f t="shared" si="266"/>
        <v>-4.3204700000000003</v>
      </c>
      <c r="C966" s="8">
        <f t="shared" si="267"/>
        <v>1.2129999999999974E-2</v>
      </c>
      <c r="D966" s="2">
        <v>-34.24</v>
      </c>
    </row>
    <row r="967" spans="1:4">
      <c r="A967" s="5">
        <v>4257.38</v>
      </c>
      <c r="B967" s="8">
        <f t="shared" si="266"/>
        <v>-4.3073800000000002</v>
      </c>
      <c r="C967" s="8">
        <f t="shared" si="267"/>
        <v>1.3090000000000046E-2</v>
      </c>
      <c r="D967" s="2">
        <v>-34.18</v>
      </c>
    </row>
    <row r="968" spans="1:4">
      <c r="A968" s="5">
        <v>4243.74</v>
      </c>
      <c r="B968" s="8">
        <f t="shared" si="266"/>
        <v>-4.2937399999999997</v>
      </c>
      <c r="C968" s="8">
        <f t="shared" si="267"/>
        <v>1.3640000000000541E-2</v>
      </c>
      <c r="D968" s="2">
        <v>-35.020000000000003</v>
      </c>
    </row>
    <row r="969" spans="1:4">
      <c r="A969" s="5">
        <v>4231.6499999999996</v>
      </c>
      <c r="B969" s="8">
        <f t="shared" si="266"/>
        <v>-4.28165</v>
      </c>
      <c r="C969" s="8">
        <f t="shared" si="267"/>
        <v>1.2089999999999712E-2</v>
      </c>
      <c r="D969" s="2">
        <v>-34.93</v>
      </c>
    </row>
    <row r="970" spans="1:4">
      <c r="A970" s="5">
        <v>4219.25</v>
      </c>
      <c r="B970" s="8">
        <f t="shared" si="266"/>
        <v>-4.2692500000000004</v>
      </c>
      <c r="C970" s="8">
        <f t="shared" si="267"/>
        <v>1.2399999999999523E-2</v>
      </c>
      <c r="D970" s="2">
        <v>-34.68</v>
      </c>
    </row>
    <row r="971" spans="1:4">
      <c r="A971" s="5">
        <v>4206.6099999999997</v>
      </c>
      <c r="B971" s="8">
        <f t="shared" si="266"/>
        <v>-4.2566099999999993</v>
      </c>
      <c r="C971" s="8">
        <f t="shared" si="267"/>
        <v>1.2640000000001095E-2</v>
      </c>
      <c r="D971" s="2">
        <v>-34.700000000000003</v>
      </c>
    </row>
    <row r="972" spans="1:4">
      <c r="A972" s="5">
        <v>4194.1499999999996</v>
      </c>
      <c r="B972" s="8">
        <f t="shared" si="266"/>
        <v>-4.2441499999999994</v>
      </c>
      <c r="C972" s="8">
        <f t="shared" si="267"/>
        <v>1.2459999999999916E-2</v>
      </c>
      <c r="D972" s="2">
        <v>-34.46</v>
      </c>
    </row>
    <row r="973" spans="1:4">
      <c r="A973" s="5">
        <v>4181.82</v>
      </c>
      <c r="B973" s="8">
        <f t="shared" si="266"/>
        <v>-4.2318199999999999</v>
      </c>
      <c r="C973" s="8">
        <f t="shared" si="267"/>
        <v>1.2329999999999508E-2</v>
      </c>
      <c r="D973" s="2">
        <v>-34.76</v>
      </c>
    </row>
    <row r="974" spans="1:4">
      <c r="A974" s="5">
        <v>4169.26</v>
      </c>
      <c r="B974" s="8">
        <f t="shared" si="266"/>
        <v>-4.2192600000000002</v>
      </c>
      <c r="C974" s="8">
        <f t="shared" si="267"/>
        <v>1.2559999999999683E-2</v>
      </c>
      <c r="D974" s="2">
        <v>-34.53</v>
      </c>
    </row>
    <row r="975" spans="1:4">
      <c r="A975" s="5">
        <v>4157.5200000000004</v>
      </c>
      <c r="B975" s="8">
        <f t="shared" si="266"/>
        <v>-4.2075200000000006</v>
      </c>
      <c r="C975" s="8">
        <f t="shared" si="267"/>
        <v>1.173999999999964E-2</v>
      </c>
      <c r="D975" s="2">
        <v>-35.020000000000003</v>
      </c>
    </row>
    <row r="976" spans="1:4">
      <c r="A976" s="5">
        <v>4145</v>
      </c>
      <c r="B976" s="8">
        <f t="shared" si="266"/>
        <v>-4.1950000000000003</v>
      </c>
      <c r="C976" s="8">
        <f t="shared" si="267"/>
        <v>1.2520000000000309E-2</v>
      </c>
      <c r="D976" s="2">
        <v>-34.79</v>
      </c>
    </row>
    <row r="977" spans="1:4">
      <c r="A977" s="5">
        <v>4132.1899999999996</v>
      </c>
      <c r="B977" s="8">
        <f t="shared" si="266"/>
        <v>-4.1821899999999994</v>
      </c>
      <c r="C977" s="8">
        <f t="shared" si="267"/>
        <v>1.2810000000000876E-2</v>
      </c>
      <c r="D977" s="2">
        <v>-34.4</v>
      </c>
    </row>
    <row r="978" spans="1:4">
      <c r="A978" s="5">
        <v>4118.96</v>
      </c>
      <c r="B978" s="8">
        <f t="shared" si="266"/>
        <v>-4.1689600000000002</v>
      </c>
      <c r="C978" s="8">
        <f t="shared" si="267"/>
        <v>1.3229999999999187E-2</v>
      </c>
      <c r="D978" s="2">
        <v>-34.96</v>
      </c>
    </row>
    <row r="979" spans="1:4">
      <c r="A979" s="5">
        <v>4105.8999999999996</v>
      </c>
      <c r="B979" s="8">
        <f t="shared" si="266"/>
        <v>-4.1558999999999999</v>
      </c>
      <c r="C979" s="8">
        <f t="shared" si="267"/>
        <v>1.3060000000000294E-2</v>
      </c>
      <c r="D979" s="2">
        <v>-33.81</v>
      </c>
    </row>
    <row r="980" spans="1:4">
      <c r="A980" s="5">
        <v>4093.74</v>
      </c>
      <c r="B980" s="8">
        <f t="shared" si="266"/>
        <v>-4.1437400000000002</v>
      </c>
      <c r="C980" s="8">
        <f t="shared" si="267"/>
        <v>1.2159999999999727E-2</v>
      </c>
      <c r="D980" s="2">
        <v>-34.78</v>
      </c>
    </row>
    <row r="981" spans="1:4">
      <c r="A981" s="5">
        <v>4080.64</v>
      </c>
      <c r="B981" s="8">
        <f t="shared" si="266"/>
        <v>-4.1306399999999996</v>
      </c>
      <c r="C981" s="8">
        <f t="shared" si="267"/>
        <v>1.3100000000000556E-2</v>
      </c>
      <c r="D981" s="2">
        <v>-35.35</v>
      </c>
    </row>
    <row r="982" spans="1:4">
      <c r="A982" s="5">
        <v>4067.61</v>
      </c>
      <c r="B982" s="8">
        <f t="shared" si="266"/>
        <v>-4.1176100000000009</v>
      </c>
      <c r="C982" s="8">
        <f t="shared" si="267"/>
        <v>1.3029999999998765E-2</v>
      </c>
      <c r="D982" s="2">
        <v>-34.36</v>
      </c>
    </row>
    <row r="983" spans="1:4">
      <c r="A983" s="5">
        <v>4054.94</v>
      </c>
      <c r="B983" s="8">
        <f t="shared" si="266"/>
        <v>-4.1049400000000009</v>
      </c>
      <c r="C983" s="8">
        <f t="shared" si="267"/>
        <v>1.2669999999999959E-2</v>
      </c>
      <c r="D983" s="2">
        <v>-34.630000000000003</v>
      </c>
    </row>
    <row r="984" spans="1:4">
      <c r="A984" s="5">
        <v>4042.56</v>
      </c>
      <c r="B984" s="8">
        <f t="shared" si="266"/>
        <v>-4.0925599999999998</v>
      </c>
      <c r="C984" s="8">
        <f t="shared" si="267"/>
        <v>1.2380000000001168E-2</v>
      </c>
      <c r="D984" s="2">
        <v>-35.06</v>
      </c>
    </row>
    <row r="985" spans="1:4">
      <c r="A985" s="5">
        <v>4030.21</v>
      </c>
      <c r="B985" s="8">
        <f t="shared" si="266"/>
        <v>-4.0802100000000001</v>
      </c>
      <c r="C985" s="8">
        <f t="shared" si="267"/>
        <v>1.2349999999999639E-2</v>
      </c>
      <c r="D985" s="2">
        <v>-35.18</v>
      </c>
    </row>
    <row r="986" spans="1:4">
      <c r="A986" s="5">
        <v>4016.68</v>
      </c>
      <c r="B986" s="8">
        <f t="shared" si="266"/>
        <v>-4.0666799999999999</v>
      </c>
      <c r="C986" s="8">
        <f t="shared" si="267"/>
        <v>1.3530000000000264E-2</v>
      </c>
      <c r="D986" s="2">
        <v>-34.54</v>
      </c>
    </row>
    <row r="987" spans="1:4">
      <c r="A987" s="5">
        <v>4004.45</v>
      </c>
      <c r="B987" s="8">
        <f t="shared" si="266"/>
        <v>-4.0544500000000001</v>
      </c>
      <c r="C987" s="8">
        <f t="shared" si="267"/>
        <v>1.2229999999999741E-2</v>
      </c>
      <c r="D987" s="2">
        <v>-34.24</v>
      </c>
    </row>
    <row r="988" spans="1:4">
      <c r="A988" s="5">
        <v>3992.29</v>
      </c>
      <c r="B988" s="8">
        <f t="shared" si="266"/>
        <v>-4.0422900000000004</v>
      </c>
      <c r="C988" s="8">
        <f t="shared" si="267"/>
        <v>1.2159999999999727E-2</v>
      </c>
      <c r="D988" s="2">
        <v>-34.61</v>
      </c>
    </row>
    <row r="989" spans="1:4">
      <c r="A989" s="5">
        <v>3979.43</v>
      </c>
      <c r="B989" s="8">
        <f t="shared" si="266"/>
        <v>-4.0294299999999996</v>
      </c>
      <c r="C989" s="8">
        <f t="shared" si="267"/>
        <v>1.286000000000076E-2</v>
      </c>
      <c r="D989" s="2">
        <v>-34.61</v>
      </c>
    </row>
    <row r="990" spans="1:4">
      <c r="A990" s="5">
        <v>3967.06</v>
      </c>
      <c r="B990" s="8">
        <f t="shared" si="266"/>
        <v>-4.0170599999999999</v>
      </c>
      <c r="C990" s="8">
        <f t="shared" si="267"/>
        <v>1.236999999999977E-2</v>
      </c>
      <c r="D990" s="2">
        <v>-34.68</v>
      </c>
    </row>
    <row r="991" spans="1:4">
      <c r="A991" s="5">
        <v>3953.55</v>
      </c>
      <c r="B991" s="8">
        <f t="shared" si="266"/>
        <v>-4.0035500000000006</v>
      </c>
      <c r="C991" s="8">
        <f t="shared" si="267"/>
        <v>1.3509999999999245E-2</v>
      </c>
      <c r="D991" s="2">
        <v>-34.92</v>
      </c>
    </row>
    <row r="992" spans="1:4">
      <c r="A992" s="5">
        <v>3941.12</v>
      </c>
      <c r="B992" s="8">
        <f t="shared" si="266"/>
        <v>-3.99112</v>
      </c>
      <c r="C992" s="8">
        <f t="shared" si="267"/>
        <v>1.2430000000000607E-2</v>
      </c>
      <c r="D992" s="2">
        <v>-35.159999999999997</v>
      </c>
    </row>
    <row r="993" spans="1:4">
      <c r="A993" s="5">
        <v>3929.2</v>
      </c>
      <c r="B993" s="8">
        <f t="shared" si="266"/>
        <v>-3.9791999999999996</v>
      </c>
      <c r="C993" s="8">
        <f t="shared" si="267"/>
        <v>1.1920000000000375E-2</v>
      </c>
      <c r="D993" s="2">
        <v>-35.21</v>
      </c>
    </row>
    <row r="994" spans="1:4">
      <c r="A994" s="5">
        <v>3916.31</v>
      </c>
      <c r="B994" s="8">
        <f t="shared" si="266"/>
        <v>-3.96631</v>
      </c>
      <c r="C994" s="8">
        <f t="shared" si="267"/>
        <v>1.2889999999999624E-2</v>
      </c>
      <c r="D994" s="2">
        <v>-34.99</v>
      </c>
    </row>
    <row r="995" spans="1:4">
      <c r="A995" s="5">
        <v>3903.94</v>
      </c>
      <c r="B995" s="8">
        <f t="shared" si="266"/>
        <v>-3.9539400000000002</v>
      </c>
      <c r="C995" s="8">
        <f t="shared" si="267"/>
        <v>1.236999999999977E-2</v>
      </c>
      <c r="D995" s="2">
        <v>-34.369999999999997</v>
      </c>
    </row>
    <row r="996" spans="1:4">
      <c r="A996" s="5">
        <v>3891.6</v>
      </c>
      <c r="B996" s="8">
        <f t="shared" si="266"/>
        <v>-3.9415999999999998</v>
      </c>
      <c r="C996" s="8">
        <f t="shared" si="267"/>
        <v>1.2340000000000462E-2</v>
      </c>
      <c r="D996" s="2">
        <v>-35.01</v>
      </c>
    </row>
    <row r="997" spans="1:4">
      <c r="A997" s="5">
        <v>3878.86</v>
      </c>
      <c r="B997" s="8">
        <f t="shared" si="266"/>
        <v>-3.9288600000000002</v>
      </c>
      <c r="C997" s="8">
        <f t="shared" si="267"/>
        <v>1.2739999999999529E-2</v>
      </c>
      <c r="D997" s="2">
        <v>-35.36</v>
      </c>
    </row>
    <row r="998" spans="1:4">
      <c r="A998" s="5">
        <v>3866.82</v>
      </c>
      <c r="B998" s="8">
        <f t="shared" si="266"/>
        <v>-3.91682</v>
      </c>
      <c r="C998" s="8">
        <f t="shared" si="267"/>
        <v>1.2040000000000273E-2</v>
      </c>
      <c r="D998" s="2">
        <v>-34.78</v>
      </c>
    </row>
    <row r="999" spans="1:4">
      <c r="A999" s="5">
        <v>3855.18</v>
      </c>
      <c r="B999" s="8">
        <f t="shared" si="266"/>
        <v>-3.9051799999999997</v>
      </c>
      <c r="C999" s="8">
        <f t="shared" si="267"/>
        <v>1.1640000000000317E-2</v>
      </c>
      <c r="D999" s="2">
        <v>-34.92</v>
      </c>
    </row>
    <row r="1000" spans="1:4">
      <c r="A1000" s="5">
        <v>3842.91</v>
      </c>
      <c r="B1000" s="8">
        <f t="shared" si="266"/>
        <v>-3.8929099999999996</v>
      </c>
      <c r="C1000" s="8">
        <f t="shared" si="267"/>
        <v>1.2270000000000003E-2</v>
      </c>
      <c r="D1000" s="2">
        <v>-35.479999999999997</v>
      </c>
    </row>
    <row r="1001" spans="1:4">
      <c r="A1001" s="5">
        <v>3830.56</v>
      </c>
      <c r="B1001" s="8">
        <f t="shared" si="266"/>
        <v>-3.88056</v>
      </c>
      <c r="C1001" s="8">
        <f t="shared" si="267"/>
        <v>1.2349999999999639E-2</v>
      </c>
      <c r="D1001" s="2">
        <v>-34.33</v>
      </c>
    </row>
    <row r="1002" spans="1:4">
      <c r="A1002" s="5">
        <v>3818.09</v>
      </c>
      <c r="B1002" s="8">
        <f t="shared" si="266"/>
        <v>-3.86809</v>
      </c>
      <c r="C1002" s="8">
        <f t="shared" si="267"/>
        <v>1.2469999999999981E-2</v>
      </c>
      <c r="D1002" s="2">
        <v>-35.22</v>
      </c>
    </row>
    <row r="1003" spans="1:4">
      <c r="A1003" s="5">
        <v>3805.92</v>
      </c>
      <c r="B1003" s="8">
        <f t="shared" si="266"/>
        <v>-3.8559200000000002</v>
      </c>
      <c r="C1003" s="8">
        <f t="shared" si="267"/>
        <v>1.2169999999999792E-2</v>
      </c>
      <c r="D1003" s="2">
        <v>-34.93</v>
      </c>
    </row>
    <row r="1004" spans="1:4">
      <c r="A1004" s="5">
        <v>3793.87</v>
      </c>
      <c r="B1004" s="8">
        <f t="shared" si="266"/>
        <v>-3.8438699999999999</v>
      </c>
      <c r="C1004" s="8">
        <f t="shared" si="267"/>
        <v>1.2050000000000338E-2</v>
      </c>
      <c r="D1004" s="2">
        <v>-35.049999999999997</v>
      </c>
    </row>
    <row r="1005" spans="1:4">
      <c r="A1005" s="5">
        <v>3782.68</v>
      </c>
      <c r="B1005" s="8">
        <f t="shared" si="266"/>
        <v>-3.8326799999999999</v>
      </c>
      <c r="C1005" s="8">
        <f t="shared" si="267"/>
        <v>1.1190000000000033E-2</v>
      </c>
      <c r="D1005" s="2">
        <v>-34.409999999999997</v>
      </c>
    </row>
    <row r="1006" spans="1:4">
      <c r="A1006" s="5">
        <v>3770.44</v>
      </c>
      <c r="B1006" s="8">
        <f t="shared" si="266"/>
        <v>-3.8204400000000001</v>
      </c>
      <c r="C1006" s="8">
        <f t="shared" si="267"/>
        <v>1.2239999999999807E-2</v>
      </c>
      <c r="D1006" s="2">
        <v>-35.049999999999997</v>
      </c>
    </row>
    <row r="1007" spans="1:4">
      <c r="A1007" s="5">
        <v>3758.2</v>
      </c>
      <c r="B1007" s="8">
        <f t="shared" si="266"/>
        <v>-3.8081999999999998</v>
      </c>
      <c r="C1007" s="8">
        <f t="shared" si="267"/>
        <v>1.2240000000000251E-2</v>
      </c>
      <c r="D1007" s="2">
        <v>-34.24</v>
      </c>
    </row>
    <row r="1008" spans="1:4">
      <c r="A1008" s="5">
        <v>3746.38</v>
      </c>
      <c r="B1008" s="8">
        <f t="shared" si="266"/>
        <v>-3.7963800000000001</v>
      </c>
      <c r="C1008" s="8">
        <f t="shared" si="267"/>
        <v>1.181999999999972E-2</v>
      </c>
      <c r="D1008" s="2">
        <v>-34.64</v>
      </c>
    </row>
    <row r="1009" spans="1:4">
      <c r="A1009" s="5">
        <v>3734.5</v>
      </c>
      <c r="B1009" s="8">
        <f t="shared" si="266"/>
        <v>-3.7845</v>
      </c>
      <c r="C1009" s="8">
        <f t="shared" si="267"/>
        <v>1.1880000000000113E-2</v>
      </c>
      <c r="D1009" s="2">
        <v>-35.11</v>
      </c>
    </row>
    <row r="1010" spans="1:4">
      <c r="A1010" s="5">
        <v>3722.07</v>
      </c>
      <c r="B1010" s="8">
        <f t="shared" si="266"/>
        <v>-3.7720700000000003</v>
      </c>
      <c r="C1010" s="8">
        <f t="shared" si="267"/>
        <v>1.2429999999999719E-2</v>
      </c>
      <c r="D1010" s="2">
        <v>-34.909999999999997</v>
      </c>
    </row>
    <row r="1011" spans="1:4">
      <c r="A1011" s="5">
        <v>3710.03</v>
      </c>
      <c r="B1011" s="8">
        <f t="shared" si="266"/>
        <v>-3.76003</v>
      </c>
      <c r="C1011" s="8">
        <f t="shared" si="267"/>
        <v>1.2040000000000273E-2</v>
      </c>
      <c r="D1011" s="2">
        <v>-34.880000000000003</v>
      </c>
    </row>
    <row r="1012" spans="1:4">
      <c r="A1012" s="5">
        <v>3697.83</v>
      </c>
      <c r="B1012" s="8">
        <f t="shared" si="266"/>
        <v>-3.74783</v>
      </c>
      <c r="C1012" s="8">
        <f t="shared" si="267"/>
        <v>1.2199999999999989E-2</v>
      </c>
      <c r="D1012" s="2">
        <v>-34.869999999999997</v>
      </c>
    </row>
    <row r="1013" spans="1:4">
      <c r="A1013" s="5">
        <v>3686.72</v>
      </c>
      <c r="B1013" s="8">
        <f t="shared" si="266"/>
        <v>-3.7367199999999996</v>
      </c>
      <c r="C1013" s="8">
        <f t="shared" si="267"/>
        <v>1.1110000000000397E-2</v>
      </c>
      <c r="D1013" s="2">
        <v>-34.56</v>
      </c>
    </row>
    <row r="1014" spans="1:4">
      <c r="A1014" s="5">
        <v>3675.59</v>
      </c>
      <c r="B1014" s="8">
        <f t="shared" si="266"/>
        <v>-3.72559</v>
      </c>
      <c r="C1014" s="8">
        <f t="shared" si="267"/>
        <v>1.112999999999964E-2</v>
      </c>
      <c r="D1014" s="2">
        <v>-34.840000000000003</v>
      </c>
    </row>
    <row r="1015" spans="1:4">
      <c r="A1015" s="5">
        <v>3663.93</v>
      </c>
      <c r="B1015" s="8">
        <f t="shared" si="266"/>
        <v>-3.71393</v>
      </c>
      <c r="C1015" s="8">
        <f t="shared" si="267"/>
        <v>1.1660000000000004E-2</v>
      </c>
      <c r="D1015" s="2">
        <v>-34.65</v>
      </c>
    </row>
    <row r="1016" spans="1:4">
      <c r="A1016" s="5">
        <v>3651.06</v>
      </c>
      <c r="B1016" s="8">
        <f t="shared" si="266"/>
        <v>-3.70106</v>
      </c>
      <c r="C1016" s="8">
        <f t="shared" si="267"/>
        <v>1.2869999999999937E-2</v>
      </c>
      <c r="D1016" s="2">
        <v>-34.07</v>
      </c>
    </row>
    <row r="1017" spans="1:4">
      <c r="A1017" s="5">
        <v>3639.3</v>
      </c>
      <c r="B1017" s="8">
        <f t="shared" si="266"/>
        <v>-3.6893000000000002</v>
      </c>
      <c r="C1017" s="8">
        <f t="shared" si="267"/>
        <v>1.1759999999999771E-2</v>
      </c>
      <c r="D1017" s="2">
        <v>-35.1</v>
      </c>
    </row>
    <row r="1018" spans="1:4">
      <c r="A1018" s="5">
        <v>3627.32</v>
      </c>
      <c r="B1018" s="8">
        <f t="shared" si="266"/>
        <v>-3.6773200000000004</v>
      </c>
      <c r="C1018" s="8">
        <f t="shared" si="267"/>
        <v>1.197999999999988E-2</v>
      </c>
      <c r="D1018" s="2">
        <v>-34.28</v>
      </c>
    </row>
    <row r="1019" spans="1:4">
      <c r="A1019" s="5">
        <v>3615.28</v>
      </c>
      <c r="B1019" s="8">
        <f t="shared" si="266"/>
        <v>-3.6652800000000001</v>
      </c>
      <c r="C1019" s="8">
        <f t="shared" si="267"/>
        <v>1.2040000000000273E-2</v>
      </c>
      <c r="D1019" s="2">
        <v>-34.630000000000003</v>
      </c>
    </row>
    <row r="1020" spans="1:4">
      <c r="A1020" s="5">
        <v>3602.03</v>
      </c>
      <c r="B1020" s="8">
        <f t="shared" si="266"/>
        <v>-3.6520300000000003</v>
      </c>
      <c r="C1020" s="8">
        <f t="shared" si="267"/>
        <v>1.3249999999999762E-2</v>
      </c>
      <c r="D1020" s="2">
        <v>-34.729999999999997</v>
      </c>
    </row>
    <row r="1021" spans="1:4">
      <c r="A1021" s="5">
        <v>3590.56</v>
      </c>
      <c r="B1021" s="8">
        <f t="shared" si="266"/>
        <v>-3.6405599999999998</v>
      </c>
      <c r="C1021" s="8">
        <f t="shared" si="267"/>
        <v>1.1470000000000535E-2</v>
      </c>
      <c r="D1021" s="2">
        <v>-34.18</v>
      </c>
    </row>
    <row r="1022" spans="1:4">
      <c r="A1022" s="5">
        <v>3579</v>
      </c>
      <c r="B1022" s="8">
        <f t="shared" si="266"/>
        <v>-3.629</v>
      </c>
      <c r="C1022" s="8">
        <f t="shared" si="267"/>
        <v>1.1559999999999793E-2</v>
      </c>
      <c r="D1022" s="2">
        <v>-34.69</v>
      </c>
    </row>
    <row r="1023" spans="1:4">
      <c r="A1023" s="5">
        <v>3568.11</v>
      </c>
      <c r="B1023" s="8">
        <f t="shared" si="266"/>
        <v>-3.6181100000000002</v>
      </c>
      <c r="C1023" s="8">
        <f t="shared" si="267"/>
        <v>1.0889999999999844E-2</v>
      </c>
      <c r="D1023" s="2">
        <v>-34.68</v>
      </c>
    </row>
    <row r="1024" spans="1:4">
      <c r="A1024" s="5">
        <v>3555.81</v>
      </c>
      <c r="B1024" s="8">
        <f t="shared" si="266"/>
        <v>-3.60581</v>
      </c>
      <c r="C1024" s="8">
        <f t="shared" si="267"/>
        <v>1.23000000000002E-2</v>
      </c>
      <c r="D1024" s="2">
        <v>-35.14</v>
      </c>
    </row>
    <row r="1025" spans="1:4">
      <c r="A1025" s="5">
        <v>3543.97</v>
      </c>
      <c r="B1025" s="8">
        <f t="shared" si="266"/>
        <v>-3.5939699999999997</v>
      </c>
      <c r="C1025" s="8">
        <f t="shared" si="267"/>
        <v>1.1840000000000295E-2</v>
      </c>
      <c r="D1025" s="2">
        <v>-35.25</v>
      </c>
    </row>
    <row r="1026" spans="1:4">
      <c r="A1026" s="5">
        <v>3531.52</v>
      </c>
      <c r="B1026" s="8">
        <f t="shared" si="266"/>
        <v>-3.5815199999999998</v>
      </c>
      <c r="C1026" s="8">
        <f t="shared" si="267"/>
        <v>1.244999999999985E-2</v>
      </c>
      <c r="D1026" s="2">
        <v>-34.4</v>
      </c>
    </row>
    <row r="1027" spans="1:4">
      <c r="A1027" s="5">
        <v>3519.49</v>
      </c>
      <c r="B1027" s="8">
        <f t="shared" ref="B1027:B1090" si="268">(-A1027-50)/1000</f>
        <v>-3.5694899999999996</v>
      </c>
      <c r="C1027" s="8">
        <f t="shared" si="267"/>
        <v>1.2030000000000207E-2</v>
      </c>
      <c r="D1027" s="2">
        <v>-34.65</v>
      </c>
    </row>
    <row r="1028" spans="1:4">
      <c r="A1028" s="5">
        <v>3508.4</v>
      </c>
      <c r="B1028" s="8">
        <f t="shared" si="268"/>
        <v>-3.5584000000000002</v>
      </c>
      <c r="C1028" s="8">
        <f t="shared" ref="C1028:C1091" si="269">ABS(B1027-B1028)</f>
        <v>1.1089999999999378E-2</v>
      </c>
      <c r="D1028" s="2">
        <v>-34.340000000000003</v>
      </c>
    </row>
    <row r="1029" spans="1:4">
      <c r="A1029" s="5">
        <v>3496.5</v>
      </c>
      <c r="B1029" s="8">
        <f t="shared" si="268"/>
        <v>-3.5465</v>
      </c>
      <c r="C1029" s="8">
        <f t="shared" si="269"/>
        <v>1.1900000000000244E-2</v>
      </c>
      <c r="D1029" s="2">
        <v>-34.159999999999997</v>
      </c>
    </row>
    <row r="1030" spans="1:4">
      <c r="A1030" s="5">
        <v>3484.29</v>
      </c>
      <c r="B1030" s="8">
        <f t="shared" si="268"/>
        <v>-3.5342899999999999</v>
      </c>
      <c r="C1030" s="8">
        <f t="shared" si="269"/>
        <v>1.2210000000000054E-2</v>
      </c>
      <c r="D1030" s="2">
        <v>-34.229999999999997</v>
      </c>
    </row>
    <row r="1031" spans="1:4">
      <c r="A1031" s="5">
        <v>3472.91</v>
      </c>
      <c r="B1031" s="8">
        <f t="shared" si="268"/>
        <v>-3.52291</v>
      </c>
      <c r="C1031" s="8">
        <f t="shared" si="269"/>
        <v>1.1379999999999946E-2</v>
      </c>
      <c r="D1031" s="2">
        <v>-34.909999999999997</v>
      </c>
    </row>
    <row r="1032" spans="1:4">
      <c r="A1032" s="5">
        <v>3460.68</v>
      </c>
      <c r="B1032" s="8">
        <f t="shared" si="268"/>
        <v>-3.5106799999999998</v>
      </c>
      <c r="C1032" s="8">
        <f t="shared" si="269"/>
        <v>1.2230000000000185E-2</v>
      </c>
      <c r="D1032" s="2">
        <v>-34.44</v>
      </c>
    </row>
    <row r="1033" spans="1:4">
      <c r="A1033" s="5">
        <v>3448.41</v>
      </c>
      <c r="B1033" s="8">
        <f t="shared" si="268"/>
        <v>-3.4984099999999998</v>
      </c>
      <c r="C1033" s="8">
        <f t="shared" si="269"/>
        <v>1.2270000000000003E-2</v>
      </c>
      <c r="D1033" s="2">
        <v>-34.9</v>
      </c>
    </row>
    <row r="1034" spans="1:4">
      <c r="A1034" s="5">
        <v>3436.41</v>
      </c>
      <c r="B1034" s="8">
        <f t="shared" si="268"/>
        <v>-3.4864099999999998</v>
      </c>
      <c r="C1034" s="8">
        <f t="shared" si="269"/>
        <v>1.2000000000000011E-2</v>
      </c>
      <c r="D1034" s="2">
        <v>-35</v>
      </c>
    </row>
    <row r="1035" spans="1:4">
      <c r="A1035" s="5">
        <v>3424.42</v>
      </c>
      <c r="B1035" s="8">
        <f t="shared" si="268"/>
        <v>-3.4744200000000003</v>
      </c>
      <c r="C1035" s="8">
        <f t="shared" si="269"/>
        <v>1.1989999999999501E-2</v>
      </c>
      <c r="D1035" s="2">
        <v>-35.1</v>
      </c>
    </row>
    <row r="1036" spans="1:4">
      <c r="A1036" s="5">
        <v>3412.19</v>
      </c>
      <c r="B1036" s="8">
        <f t="shared" si="268"/>
        <v>-3.4621900000000001</v>
      </c>
      <c r="C1036" s="8">
        <f t="shared" si="269"/>
        <v>1.2230000000000185E-2</v>
      </c>
      <c r="D1036" s="2">
        <v>-35.32</v>
      </c>
    </row>
    <row r="1037" spans="1:4">
      <c r="A1037" s="5">
        <v>3399.88</v>
      </c>
      <c r="B1037" s="8">
        <f t="shared" si="268"/>
        <v>-3.4498800000000003</v>
      </c>
      <c r="C1037" s="8">
        <f t="shared" si="269"/>
        <v>1.2309999999999821E-2</v>
      </c>
      <c r="D1037" s="2">
        <v>-35</v>
      </c>
    </row>
    <row r="1038" spans="1:4">
      <c r="A1038" s="5">
        <v>3387.82</v>
      </c>
      <c r="B1038" s="8">
        <f t="shared" si="268"/>
        <v>-3.4378200000000003</v>
      </c>
      <c r="C1038" s="8">
        <f t="shared" si="269"/>
        <v>1.205999999999996E-2</v>
      </c>
      <c r="D1038" s="2">
        <v>-35.01</v>
      </c>
    </row>
    <row r="1039" spans="1:4">
      <c r="A1039" s="5">
        <v>3376.57</v>
      </c>
      <c r="B1039" s="8">
        <f t="shared" si="268"/>
        <v>-3.4265700000000003</v>
      </c>
      <c r="C1039" s="8">
        <f t="shared" si="269"/>
        <v>1.1249999999999982E-2</v>
      </c>
      <c r="D1039" s="2">
        <v>-35.200000000000003</v>
      </c>
    </row>
    <row r="1040" spans="1:4">
      <c r="A1040" s="5">
        <v>3364.38</v>
      </c>
      <c r="B1040" s="8">
        <f t="shared" si="268"/>
        <v>-3.41438</v>
      </c>
      <c r="C1040" s="8">
        <f t="shared" si="269"/>
        <v>1.2190000000000367E-2</v>
      </c>
      <c r="D1040" s="2">
        <v>-35.24</v>
      </c>
    </row>
    <row r="1041" spans="1:4">
      <c r="A1041" s="5">
        <v>3353.05</v>
      </c>
      <c r="B1041" s="8">
        <f t="shared" si="268"/>
        <v>-3.4030500000000004</v>
      </c>
      <c r="C1041" s="8">
        <f t="shared" si="269"/>
        <v>1.1329999999999618E-2</v>
      </c>
      <c r="D1041" s="2">
        <v>-35.03</v>
      </c>
    </row>
    <row r="1042" spans="1:4">
      <c r="A1042" s="5">
        <v>3340.7</v>
      </c>
      <c r="B1042" s="8">
        <f t="shared" si="268"/>
        <v>-3.3906999999999998</v>
      </c>
      <c r="C1042" s="8">
        <f t="shared" si="269"/>
        <v>1.2350000000000527E-2</v>
      </c>
      <c r="D1042" s="2">
        <v>-34.76</v>
      </c>
    </row>
    <row r="1043" spans="1:4">
      <c r="A1043" s="5">
        <v>3329.4</v>
      </c>
      <c r="B1043" s="8">
        <f t="shared" si="268"/>
        <v>-3.3794</v>
      </c>
      <c r="C1043" s="8">
        <f t="shared" si="269"/>
        <v>1.1299999999999866E-2</v>
      </c>
      <c r="D1043" s="2">
        <v>-34.33</v>
      </c>
    </row>
    <row r="1044" spans="1:4">
      <c r="A1044" s="5">
        <v>3317.85</v>
      </c>
      <c r="B1044" s="8">
        <f t="shared" si="268"/>
        <v>-3.3678499999999998</v>
      </c>
      <c r="C1044" s="8">
        <f t="shared" si="269"/>
        <v>1.1550000000000171E-2</v>
      </c>
      <c r="D1044" s="2">
        <v>-34.549999999999997</v>
      </c>
    </row>
    <row r="1045" spans="1:4">
      <c r="A1045" s="5">
        <v>3305.49</v>
      </c>
      <c r="B1045" s="8">
        <f t="shared" si="268"/>
        <v>-3.3554899999999996</v>
      </c>
      <c r="C1045" s="8">
        <f t="shared" si="269"/>
        <v>1.2360000000000149E-2</v>
      </c>
      <c r="D1045" s="2">
        <v>-34.5</v>
      </c>
    </row>
    <row r="1046" spans="1:4">
      <c r="A1046" s="5">
        <v>3293.35</v>
      </c>
      <c r="B1046" s="8">
        <f t="shared" si="268"/>
        <v>-3.34335</v>
      </c>
      <c r="C1046" s="8">
        <f t="shared" si="269"/>
        <v>1.2139999999999596E-2</v>
      </c>
      <c r="D1046" s="2">
        <v>-33.700000000000003</v>
      </c>
    </row>
    <row r="1047" spans="1:4">
      <c r="A1047" s="5">
        <v>3282.44</v>
      </c>
      <c r="B1047" s="8">
        <f t="shared" si="268"/>
        <v>-3.3324400000000001</v>
      </c>
      <c r="C1047" s="8">
        <f t="shared" si="269"/>
        <v>1.0909999999999975E-2</v>
      </c>
      <c r="D1047" s="2">
        <v>-34.090000000000003</v>
      </c>
    </row>
    <row r="1048" spans="1:4">
      <c r="A1048" s="5">
        <v>3270.63</v>
      </c>
      <c r="B1048" s="8">
        <f t="shared" si="268"/>
        <v>-3.32063</v>
      </c>
      <c r="C1048" s="8">
        <f t="shared" si="269"/>
        <v>1.1810000000000098E-2</v>
      </c>
      <c r="D1048" s="2">
        <v>-34.46</v>
      </c>
    </row>
    <row r="1049" spans="1:4">
      <c r="A1049" s="5">
        <v>3259.05</v>
      </c>
      <c r="B1049" s="8">
        <f t="shared" si="268"/>
        <v>-3.30905</v>
      </c>
      <c r="C1049" s="8">
        <f t="shared" si="269"/>
        <v>1.1579999999999924E-2</v>
      </c>
      <c r="D1049" s="2">
        <v>-34.61</v>
      </c>
    </row>
    <row r="1050" spans="1:4">
      <c r="A1050" s="5">
        <v>3247.39</v>
      </c>
      <c r="B1050" s="8">
        <f t="shared" si="268"/>
        <v>-3.29739</v>
      </c>
      <c r="C1050" s="8">
        <f t="shared" si="269"/>
        <v>1.1660000000000004E-2</v>
      </c>
      <c r="D1050" s="2">
        <v>-34.54</v>
      </c>
    </row>
    <row r="1051" spans="1:4">
      <c r="A1051" s="5">
        <v>3236.71</v>
      </c>
      <c r="B1051" s="8">
        <f t="shared" si="268"/>
        <v>-3.2867100000000002</v>
      </c>
      <c r="C1051" s="8">
        <f t="shared" si="269"/>
        <v>1.0679999999999801E-2</v>
      </c>
      <c r="D1051" s="2">
        <v>-34.36</v>
      </c>
    </row>
    <row r="1052" spans="1:4">
      <c r="A1052" s="5">
        <v>3224.68</v>
      </c>
      <c r="B1052" s="8">
        <f t="shared" si="268"/>
        <v>-3.27468</v>
      </c>
      <c r="C1052" s="8">
        <f t="shared" si="269"/>
        <v>1.2030000000000207E-2</v>
      </c>
      <c r="D1052" s="2">
        <v>-34.54</v>
      </c>
    </row>
    <row r="1053" spans="1:4">
      <c r="A1053" s="5">
        <v>3210.93</v>
      </c>
      <c r="B1053" s="8">
        <f t="shared" si="268"/>
        <v>-3.2609299999999997</v>
      </c>
      <c r="C1053" s="8">
        <f t="shared" si="269"/>
        <v>1.3750000000000373E-2</v>
      </c>
      <c r="D1053" s="2">
        <v>-34.42</v>
      </c>
    </row>
    <row r="1054" spans="1:4">
      <c r="A1054" s="5">
        <v>3199.14</v>
      </c>
      <c r="B1054" s="8">
        <f t="shared" si="268"/>
        <v>-3.2491399999999997</v>
      </c>
      <c r="C1054" s="8">
        <f t="shared" si="269"/>
        <v>1.1789999999999967E-2</v>
      </c>
      <c r="D1054" s="2">
        <v>-34.74</v>
      </c>
    </row>
    <row r="1055" spans="1:4">
      <c r="A1055" s="5">
        <v>3188.5</v>
      </c>
      <c r="B1055" s="8">
        <f t="shared" si="268"/>
        <v>-3.2385000000000002</v>
      </c>
      <c r="C1055" s="8">
        <f t="shared" si="269"/>
        <v>1.0639999999999539E-2</v>
      </c>
      <c r="D1055" s="2">
        <v>-34.78</v>
      </c>
    </row>
    <row r="1056" spans="1:4">
      <c r="A1056" s="5">
        <v>3178.57</v>
      </c>
      <c r="B1056" s="8">
        <f t="shared" si="268"/>
        <v>-3.2285700000000004</v>
      </c>
      <c r="C1056" s="8">
        <f t="shared" si="269"/>
        <v>9.9299999999997723E-3</v>
      </c>
      <c r="D1056" s="2">
        <v>-34.82</v>
      </c>
    </row>
    <row r="1057" spans="1:4">
      <c r="A1057" s="5">
        <v>3167.45</v>
      </c>
      <c r="B1057" s="8">
        <f t="shared" si="268"/>
        <v>-3.2174499999999999</v>
      </c>
      <c r="C1057" s="8">
        <f t="shared" si="269"/>
        <v>1.1120000000000463E-2</v>
      </c>
      <c r="D1057" s="2">
        <v>-34.29</v>
      </c>
    </row>
    <row r="1058" spans="1:4">
      <c r="A1058" s="5">
        <v>3155.54</v>
      </c>
      <c r="B1058" s="8">
        <f t="shared" si="268"/>
        <v>-3.2055400000000001</v>
      </c>
      <c r="C1058" s="8">
        <f t="shared" si="269"/>
        <v>1.1909999999999865E-2</v>
      </c>
      <c r="D1058" s="2">
        <v>-34.200000000000003</v>
      </c>
    </row>
    <row r="1059" spans="1:4">
      <c r="A1059" s="5">
        <v>3144.15</v>
      </c>
      <c r="B1059" s="8">
        <f t="shared" si="268"/>
        <v>-3.19415</v>
      </c>
      <c r="C1059" s="8">
        <f t="shared" si="269"/>
        <v>1.1390000000000011E-2</v>
      </c>
      <c r="D1059" s="2">
        <v>-33.86</v>
      </c>
    </row>
    <row r="1060" spans="1:4">
      <c r="A1060" s="5">
        <v>3131.89</v>
      </c>
      <c r="B1060" s="8">
        <f t="shared" si="268"/>
        <v>-3.1818899999999997</v>
      </c>
      <c r="C1060" s="8">
        <f t="shared" si="269"/>
        <v>1.2260000000000382E-2</v>
      </c>
      <c r="D1060" s="2">
        <v>-34.78</v>
      </c>
    </row>
    <row r="1061" spans="1:4">
      <c r="A1061" s="5">
        <v>3120.17</v>
      </c>
      <c r="B1061" s="8">
        <f t="shared" si="268"/>
        <v>-3.1701700000000002</v>
      </c>
      <c r="C1061" s="8">
        <f t="shared" si="269"/>
        <v>1.1719999999999509E-2</v>
      </c>
      <c r="D1061" s="2">
        <v>-35.35</v>
      </c>
    </row>
    <row r="1062" spans="1:4">
      <c r="A1062" s="5">
        <v>3109</v>
      </c>
      <c r="B1062" s="8">
        <f t="shared" si="268"/>
        <v>-3.1589999999999998</v>
      </c>
      <c r="C1062" s="8">
        <f t="shared" si="269"/>
        <v>1.1170000000000346E-2</v>
      </c>
      <c r="D1062" s="2">
        <v>-34.81</v>
      </c>
    </row>
    <row r="1063" spans="1:4">
      <c r="A1063" s="5">
        <v>3095.6</v>
      </c>
      <c r="B1063" s="8">
        <f t="shared" si="268"/>
        <v>-3.1456</v>
      </c>
      <c r="C1063" s="8">
        <f t="shared" si="269"/>
        <v>1.3399999999999856E-2</v>
      </c>
      <c r="D1063" s="2">
        <v>-34.82</v>
      </c>
    </row>
    <row r="1064" spans="1:4">
      <c r="A1064" s="5">
        <v>3082.92</v>
      </c>
      <c r="B1064" s="8">
        <f t="shared" si="268"/>
        <v>-3.1329199999999999</v>
      </c>
      <c r="C1064" s="8">
        <f t="shared" si="269"/>
        <v>1.2680000000000025E-2</v>
      </c>
      <c r="D1064" s="2">
        <v>-34.5</v>
      </c>
    </row>
    <row r="1065" spans="1:4">
      <c r="A1065" s="5">
        <v>3070.41</v>
      </c>
      <c r="B1065" s="8">
        <f t="shared" si="268"/>
        <v>-3.1204099999999997</v>
      </c>
      <c r="C1065" s="8">
        <f t="shared" si="269"/>
        <v>1.2510000000000243E-2</v>
      </c>
      <c r="D1065" s="2">
        <v>-34.26</v>
      </c>
    </row>
    <row r="1066" spans="1:4">
      <c r="A1066" s="5">
        <v>3058.31</v>
      </c>
      <c r="B1066" s="8">
        <f t="shared" si="268"/>
        <v>-3.1083099999999999</v>
      </c>
      <c r="C1066" s="8">
        <f t="shared" si="269"/>
        <v>1.2099999999999778E-2</v>
      </c>
      <c r="D1066" s="2">
        <v>-34.85</v>
      </c>
    </row>
    <row r="1067" spans="1:4">
      <c r="A1067" s="5">
        <v>3047.16</v>
      </c>
      <c r="B1067" s="8">
        <f t="shared" si="268"/>
        <v>-3.0971599999999997</v>
      </c>
      <c r="C1067" s="8">
        <f t="shared" si="269"/>
        <v>1.1150000000000215E-2</v>
      </c>
      <c r="D1067" s="2">
        <v>-34.950000000000003</v>
      </c>
    </row>
    <row r="1068" spans="1:4">
      <c r="A1068" s="5">
        <v>3036.12</v>
      </c>
      <c r="B1068" s="8">
        <f t="shared" si="268"/>
        <v>-3.0861199999999998</v>
      </c>
      <c r="C1068" s="8">
        <f t="shared" si="269"/>
        <v>1.1039999999999939E-2</v>
      </c>
      <c r="D1068" s="2">
        <v>-34.840000000000003</v>
      </c>
    </row>
    <row r="1069" spans="1:4">
      <c r="A1069" s="5">
        <v>3025.44</v>
      </c>
      <c r="B1069" s="8">
        <f t="shared" si="268"/>
        <v>-3.07544</v>
      </c>
      <c r="C1069" s="8">
        <f t="shared" si="269"/>
        <v>1.0679999999999801E-2</v>
      </c>
      <c r="D1069" s="2">
        <v>-34.44</v>
      </c>
    </row>
    <row r="1070" spans="1:4">
      <c r="A1070" s="5">
        <v>3014.56</v>
      </c>
      <c r="B1070" s="8">
        <f t="shared" si="268"/>
        <v>-3.0645599999999997</v>
      </c>
      <c r="C1070" s="8">
        <f t="shared" si="269"/>
        <v>1.0880000000000223E-2</v>
      </c>
      <c r="D1070" s="2">
        <v>-35.08</v>
      </c>
    </row>
    <row r="1071" spans="1:4">
      <c r="A1071" s="5">
        <v>3004</v>
      </c>
      <c r="B1071" s="8">
        <f t="shared" si="268"/>
        <v>-3.0539999999999998</v>
      </c>
      <c r="C1071" s="8">
        <f t="shared" si="269"/>
        <v>1.0559999999999903E-2</v>
      </c>
      <c r="D1071" s="2">
        <v>-34.729999999999997</v>
      </c>
    </row>
    <row r="1072" spans="1:4">
      <c r="A1072" s="5">
        <v>2993</v>
      </c>
      <c r="B1072" s="8">
        <f t="shared" si="268"/>
        <v>-3.0430000000000001</v>
      </c>
      <c r="C1072" s="8">
        <f t="shared" si="269"/>
        <v>1.0999999999999677E-2</v>
      </c>
      <c r="D1072" s="2">
        <v>-34.93</v>
      </c>
    </row>
    <row r="1073" spans="1:4">
      <c r="A1073" s="5">
        <v>2982.81</v>
      </c>
      <c r="B1073" s="8">
        <f t="shared" si="268"/>
        <v>-3.03281</v>
      </c>
      <c r="C1073" s="8">
        <f t="shared" si="269"/>
        <v>1.0190000000000143E-2</v>
      </c>
      <c r="D1073" s="2">
        <v>-35.14</v>
      </c>
    </row>
    <row r="1074" spans="1:4">
      <c r="A1074" s="5">
        <v>2971.23</v>
      </c>
      <c r="B1074" s="8">
        <f t="shared" si="268"/>
        <v>-3.0212300000000001</v>
      </c>
      <c r="C1074" s="8">
        <f t="shared" si="269"/>
        <v>1.1579999999999924E-2</v>
      </c>
      <c r="D1074" s="2">
        <v>-35.54</v>
      </c>
    </row>
    <row r="1075" spans="1:4">
      <c r="A1075" s="5">
        <v>2960.23</v>
      </c>
      <c r="B1075" s="8">
        <f t="shared" si="268"/>
        <v>-3.01023</v>
      </c>
      <c r="C1075" s="8">
        <f t="shared" si="269"/>
        <v>1.1000000000000121E-2</v>
      </c>
      <c r="D1075" s="2">
        <v>-34.880000000000003</v>
      </c>
    </row>
    <row r="1076" spans="1:4">
      <c r="A1076" s="5">
        <v>2948.59</v>
      </c>
      <c r="B1076" s="8">
        <f t="shared" si="268"/>
        <v>-2.9985900000000001</v>
      </c>
      <c r="C1076" s="8">
        <f t="shared" si="269"/>
        <v>1.1639999999999873E-2</v>
      </c>
      <c r="D1076" s="2">
        <v>-34.72</v>
      </c>
    </row>
    <row r="1077" spans="1:4">
      <c r="A1077" s="5">
        <v>2937.8</v>
      </c>
      <c r="B1077" s="8">
        <f t="shared" si="268"/>
        <v>-2.9878</v>
      </c>
      <c r="C1077" s="8">
        <f t="shared" si="269"/>
        <v>1.0790000000000077E-2</v>
      </c>
      <c r="D1077" s="2">
        <v>-34.6</v>
      </c>
    </row>
    <row r="1078" spans="1:4">
      <c r="A1078" s="5">
        <v>2927.05</v>
      </c>
      <c r="B1078" s="8">
        <f t="shared" si="268"/>
        <v>-2.9770500000000002</v>
      </c>
      <c r="C1078" s="8">
        <f t="shared" si="269"/>
        <v>1.0749999999999815E-2</v>
      </c>
      <c r="D1078" s="2">
        <v>-34.32</v>
      </c>
    </row>
    <row r="1079" spans="1:4">
      <c r="A1079" s="5">
        <v>2916.5</v>
      </c>
      <c r="B1079" s="8">
        <f t="shared" si="268"/>
        <v>-2.9664999999999999</v>
      </c>
      <c r="C1079" s="8">
        <f t="shared" si="269"/>
        <v>1.0550000000000281E-2</v>
      </c>
      <c r="D1079" s="2">
        <v>-35.119999999999997</v>
      </c>
    </row>
    <row r="1080" spans="1:4">
      <c r="A1080" s="5">
        <v>2906.19</v>
      </c>
      <c r="B1080" s="8">
        <f t="shared" si="268"/>
        <v>-2.9561899999999999</v>
      </c>
      <c r="C1080" s="8">
        <f t="shared" si="269"/>
        <v>1.0310000000000041E-2</v>
      </c>
      <c r="D1080" s="2">
        <v>-34.07</v>
      </c>
    </row>
    <row r="1081" spans="1:4">
      <c r="A1081" s="5">
        <v>2895.06</v>
      </c>
      <c r="B1081" s="8">
        <f t="shared" si="268"/>
        <v>-2.9450599999999998</v>
      </c>
      <c r="C1081" s="8">
        <f t="shared" si="269"/>
        <v>1.1130000000000084E-2</v>
      </c>
      <c r="D1081" s="2">
        <v>-34.700000000000003</v>
      </c>
    </row>
    <row r="1082" spans="1:4">
      <c r="A1082" s="5">
        <v>2883.78</v>
      </c>
      <c r="B1082" s="8">
        <f t="shared" si="268"/>
        <v>-2.9337800000000001</v>
      </c>
      <c r="C1082" s="8">
        <f t="shared" si="269"/>
        <v>1.1279999999999735E-2</v>
      </c>
      <c r="D1082" s="2">
        <v>-35.43</v>
      </c>
    </row>
    <row r="1083" spans="1:4">
      <c r="A1083" s="5">
        <v>2873.26</v>
      </c>
      <c r="B1083" s="8">
        <f t="shared" si="268"/>
        <v>-2.9232600000000004</v>
      </c>
      <c r="C1083" s="8">
        <f t="shared" si="269"/>
        <v>1.0519999999999641E-2</v>
      </c>
      <c r="D1083" s="2">
        <v>-34.58</v>
      </c>
    </row>
    <row r="1084" spans="1:4">
      <c r="A1084" s="5">
        <v>2862.5</v>
      </c>
      <c r="B1084" s="8">
        <f t="shared" si="268"/>
        <v>-2.9125000000000001</v>
      </c>
      <c r="C1084" s="8">
        <f t="shared" si="269"/>
        <v>1.0760000000000325E-2</v>
      </c>
      <c r="D1084" s="2">
        <v>-34.47</v>
      </c>
    </row>
    <row r="1085" spans="1:4">
      <c r="A1085" s="5">
        <v>2851.6</v>
      </c>
      <c r="B1085" s="8">
        <f t="shared" si="268"/>
        <v>-2.9015999999999997</v>
      </c>
      <c r="C1085" s="8">
        <f t="shared" si="269"/>
        <v>1.0900000000000354E-2</v>
      </c>
      <c r="D1085" s="2">
        <v>-34.369999999999997</v>
      </c>
    </row>
    <row r="1086" spans="1:4">
      <c r="A1086" s="5">
        <v>2840.63</v>
      </c>
      <c r="B1086" s="8">
        <f t="shared" si="268"/>
        <v>-2.8906300000000003</v>
      </c>
      <c r="C1086" s="8">
        <f t="shared" si="269"/>
        <v>1.096999999999948E-2</v>
      </c>
      <c r="D1086" s="2">
        <v>-34.65</v>
      </c>
    </row>
    <row r="1087" spans="1:4">
      <c r="A1087" s="5">
        <v>2829.53</v>
      </c>
      <c r="B1087" s="8">
        <f t="shared" si="268"/>
        <v>-2.8795300000000004</v>
      </c>
      <c r="C1087" s="8">
        <f t="shared" si="269"/>
        <v>1.1099999999999888E-2</v>
      </c>
      <c r="D1087" s="2">
        <v>-34.44</v>
      </c>
    </row>
    <row r="1088" spans="1:4">
      <c r="A1088" s="5">
        <v>2818.75</v>
      </c>
      <c r="B1088" s="8">
        <f t="shared" si="268"/>
        <v>-2.8687499999999999</v>
      </c>
      <c r="C1088" s="8">
        <f t="shared" si="269"/>
        <v>1.0780000000000456E-2</v>
      </c>
      <c r="D1088" s="2">
        <v>-34.92</v>
      </c>
    </row>
    <row r="1089" spans="1:4">
      <c r="A1089" s="5">
        <v>2808.7</v>
      </c>
      <c r="B1089" s="8">
        <f t="shared" si="268"/>
        <v>-2.8586999999999998</v>
      </c>
      <c r="C1089" s="8">
        <f t="shared" si="269"/>
        <v>1.0050000000000114E-2</v>
      </c>
      <c r="D1089" s="2">
        <v>-34.049999999999997</v>
      </c>
    </row>
    <row r="1090" spans="1:4">
      <c r="A1090" s="5">
        <v>2798.26</v>
      </c>
      <c r="B1090" s="8">
        <f t="shared" si="268"/>
        <v>-2.8482600000000002</v>
      </c>
      <c r="C1090" s="8">
        <f t="shared" si="269"/>
        <v>1.0439999999999561E-2</v>
      </c>
      <c r="D1090" s="2">
        <v>-34.96</v>
      </c>
    </row>
    <row r="1091" spans="1:4">
      <c r="A1091" s="5">
        <v>2788.14</v>
      </c>
      <c r="B1091" s="8">
        <f t="shared" ref="B1091:B1154" si="270">(-A1091-50)/1000</f>
        <v>-2.8381399999999997</v>
      </c>
      <c r="C1091" s="8">
        <f t="shared" si="269"/>
        <v>1.0120000000000573E-2</v>
      </c>
      <c r="D1091" s="2">
        <v>-35.15</v>
      </c>
    </row>
    <row r="1092" spans="1:4">
      <c r="A1092" s="5">
        <v>2777.81</v>
      </c>
      <c r="B1092" s="8">
        <f t="shared" si="270"/>
        <v>-2.8278099999999999</v>
      </c>
      <c r="C1092" s="8">
        <f t="shared" ref="C1092:C1155" si="271">ABS(B1091-B1092)</f>
        <v>1.0329999999999728E-2</v>
      </c>
      <c r="D1092" s="2">
        <v>-34.520000000000003</v>
      </c>
    </row>
    <row r="1093" spans="1:4">
      <c r="A1093" s="5">
        <v>2766.74</v>
      </c>
      <c r="B1093" s="8">
        <f t="shared" si="270"/>
        <v>-2.8167399999999998</v>
      </c>
      <c r="C1093" s="8">
        <f t="shared" si="271"/>
        <v>1.1070000000000135E-2</v>
      </c>
      <c r="D1093" s="2">
        <v>-35.159999999999997</v>
      </c>
    </row>
    <row r="1094" spans="1:4">
      <c r="A1094" s="5">
        <v>2756.14</v>
      </c>
      <c r="B1094" s="8">
        <f t="shared" si="270"/>
        <v>-2.8061400000000001</v>
      </c>
      <c r="C1094" s="8">
        <f t="shared" si="271"/>
        <v>1.0599999999999721E-2</v>
      </c>
      <c r="D1094" s="2">
        <v>-34.880000000000003</v>
      </c>
    </row>
    <row r="1095" spans="1:4">
      <c r="A1095" s="5">
        <v>2745.52</v>
      </c>
      <c r="B1095" s="8">
        <f t="shared" si="270"/>
        <v>-2.7955199999999998</v>
      </c>
      <c r="C1095" s="8">
        <f t="shared" si="271"/>
        <v>1.0620000000000296E-2</v>
      </c>
      <c r="D1095" s="2">
        <v>-35.54</v>
      </c>
    </row>
    <row r="1096" spans="1:4">
      <c r="A1096" s="5">
        <v>2734.32</v>
      </c>
      <c r="B1096" s="8">
        <f t="shared" si="270"/>
        <v>-2.7843200000000001</v>
      </c>
      <c r="C1096" s="8">
        <f t="shared" si="271"/>
        <v>1.1199999999999655E-2</v>
      </c>
      <c r="D1096" s="2">
        <v>-34.85</v>
      </c>
    </row>
    <row r="1097" spans="1:4">
      <c r="A1097" s="5">
        <v>2721.53</v>
      </c>
      <c r="B1097" s="8">
        <f t="shared" si="270"/>
        <v>-2.7715300000000003</v>
      </c>
      <c r="C1097" s="8">
        <f t="shared" si="271"/>
        <v>1.2789999999999857E-2</v>
      </c>
      <c r="D1097" s="2">
        <v>-33.950000000000003</v>
      </c>
    </row>
    <row r="1098" spans="1:4">
      <c r="A1098" s="5">
        <v>2709.36</v>
      </c>
      <c r="B1098" s="8">
        <f t="shared" si="270"/>
        <v>-2.75936</v>
      </c>
      <c r="C1098" s="8">
        <f t="shared" si="271"/>
        <v>1.2170000000000236E-2</v>
      </c>
      <c r="D1098" s="2">
        <v>-34.049999999999997</v>
      </c>
    </row>
    <row r="1099" spans="1:4">
      <c r="A1099" s="5">
        <v>2699.17</v>
      </c>
      <c r="B1099" s="8">
        <f t="shared" si="270"/>
        <v>-2.7491699999999999</v>
      </c>
      <c r="C1099" s="8">
        <f t="shared" si="271"/>
        <v>1.0190000000000143E-2</v>
      </c>
      <c r="D1099" s="2">
        <v>-35.01</v>
      </c>
    </row>
    <row r="1100" spans="1:4">
      <c r="A1100" s="5">
        <v>2688.2</v>
      </c>
      <c r="B1100" s="8">
        <f t="shared" si="270"/>
        <v>-2.7382</v>
      </c>
      <c r="C1100" s="8">
        <f t="shared" si="271"/>
        <v>1.0969999999999924E-2</v>
      </c>
      <c r="D1100" s="2">
        <v>-34.39</v>
      </c>
    </row>
    <row r="1101" spans="1:4">
      <c r="A1101" s="5">
        <v>2676.7</v>
      </c>
      <c r="B1101" s="8">
        <f t="shared" si="270"/>
        <v>-2.7266999999999997</v>
      </c>
      <c r="C1101" s="8">
        <f t="shared" si="271"/>
        <v>1.1500000000000288E-2</v>
      </c>
      <c r="D1101" s="2">
        <v>-35.18</v>
      </c>
    </row>
    <row r="1102" spans="1:4">
      <c r="A1102" s="5">
        <v>2666.55</v>
      </c>
      <c r="B1102" s="8">
        <f t="shared" si="270"/>
        <v>-2.7165500000000002</v>
      </c>
      <c r="C1102" s="8">
        <f t="shared" si="271"/>
        <v>1.0149999999999437E-2</v>
      </c>
      <c r="D1102" s="2">
        <v>-34.97</v>
      </c>
    </row>
    <row r="1103" spans="1:4">
      <c r="A1103" s="5">
        <v>2655.25</v>
      </c>
      <c r="B1103" s="8">
        <f t="shared" si="270"/>
        <v>-2.7052499999999999</v>
      </c>
      <c r="C1103" s="8">
        <f t="shared" si="271"/>
        <v>1.130000000000031E-2</v>
      </c>
      <c r="D1103" s="2">
        <v>-35.35</v>
      </c>
    </row>
    <row r="1104" spans="1:4">
      <c r="A1104" s="5">
        <v>2644.35</v>
      </c>
      <c r="B1104" s="8">
        <f t="shared" si="270"/>
        <v>-2.69435</v>
      </c>
      <c r="C1104" s="8">
        <f t="shared" si="271"/>
        <v>1.089999999999991E-2</v>
      </c>
      <c r="D1104" s="2">
        <v>-34.54</v>
      </c>
    </row>
    <row r="1105" spans="1:4">
      <c r="A1105" s="5">
        <v>2634.04</v>
      </c>
      <c r="B1105" s="8">
        <f t="shared" si="270"/>
        <v>-2.68404</v>
      </c>
      <c r="C1105" s="8">
        <f t="shared" si="271"/>
        <v>1.0310000000000041E-2</v>
      </c>
      <c r="D1105" s="2">
        <v>-34.79</v>
      </c>
    </row>
    <row r="1106" spans="1:4">
      <c r="A1106" s="5">
        <v>2623.39</v>
      </c>
      <c r="B1106" s="8">
        <f t="shared" si="270"/>
        <v>-2.6733899999999999</v>
      </c>
      <c r="C1106" s="8">
        <f t="shared" si="271"/>
        <v>1.0650000000000048E-2</v>
      </c>
      <c r="D1106" s="2">
        <v>-35.130000000000003</v>
      </c>
    </row>
    <row r="1107" spans="1:4">
      <c r="A1107" s="5">
        <v>2612.7600000000002</v>
      </c>
      <c r="B1107" s="8">
        <f t="shared" si="270"/>
        <v>-2.66276</v>
      </c>
      <c r="C1107" s="8">
        <f t="shared" si="271"/>
        <v>1.0629999999999917E-2</v>
      </c>
      <c r="D1107" s="2">
        <v>-35.130000000000003</v>
      </c>
    </row>
    <row r="1108" spans="1:4">
      <c r="A1108" s="5">
        <v>2602.48</v>
      </c>
      <c r="B1108" s="8">
        <f t="shared" si="270"/>
        <v>-2.6524800000000002</v>
      </c>
      <c r="C1108" s="8">
        <f t="shared" si="271"/>
        <v>1.0279999999999845E-2</v>
      </c>
      <c r="D1108" s="2">
        <v>-34.880000000000003</v>
      </c>
    </row>
    <row r="1109" spans="1:4">
      <c r="A1109" s="5">
        <v>2591.89</v>
      </c>
      <c r="B1109" s="8">
        <f t="shared" si="270"/>
        <v>-2.6418900000000001</v>
      </c>
      <c r="C1109" s="8">
        <f t="shared" si="271"/>
        <v>1.0590000000000099E-2</v>
      </c>
      <c r="D1109" s="2">
        <v>-34.56</v>
      </c>
    </row>
    <row r="1110" spans="1:4">
      <c r="A1110" s="5">
        <v>2581.4</v>
      </c>
      <c r="B1110" s="8">
        <f t="shared" si="270"/>
        <v>-2.6314000000000002</v>
      </c>
      <c r="C1110" s="8">
        <f t="shared" si="271"/>
        <v>1.0489999999999888E-2</v>
      </c>
      <c r="D1110" s="2">
        <v>-35.33</v>
      </c>
    </row>
    <row r="1111" spans="1:4">
      <c r="A1111" s="5">
        <v>2569.9499999999998</v>
      </c>
      <c r="B1111" s="8">
        <f t="shared" si="270"/>
        <v>-2.6199499999999998</v>
      </c>
      <c r="C1111" s="8">
        <f t="shared" si="271"/>
        <v>1.1450000000000404E-2</v>
      </c>
      <c r="D1111" s="2">
        <v>-34.630000000000003</v>
      </c>
    </row>
    <row r="1112" spans="1:4">
      <c r="A1112" s="5">
        <v>2559.46</v>
      </c>
      <c r="B1112" s="8">
        <f t="shared" si="270"/>
        <v>-2.6094599999999999</v>
      </c>
      <c r="C1112" s="8">
        <f t="shared" si="271"/>
        <v>1.0489999999999888E-2</v>
      </c>
      <c r="D1112" s="2">
        <v>-34.54</v>
      </c>
    </row>
    <row r="1113" spans="1:4">
      <c r="A1113" s="5">
        <v>2548.4499999999998</v>
      </c>
      <c r="B1113" s="8">
        <f t="shared" si="270"/>
        <v>-2.5984499999999997</v>
      </c>
      <c r="C1113" s="8">
        <f t="shared" si="271"/>
        <v>1.1010000000000186E-2</v>
      </c>
      <c r="D1113" s="2">
        <v>-34.33</v>
      </c>
    </row>
    <row r="1114" spans="1:4">
      <c r="A1114" s="5">
        <v>2536.69</v>
      </c>
      <c r="B1114" s="8">
        <f t="shared" si="270"/>
        <v>-2.5866899999999999</v>
      </c>
      <c r="C1114" s="8">
        <f t="shared" si="271"/>
        <v>1.1759999999999771E-2</v>
      </c>
      <c r="D1114" s="2">
        <v>-34.479999999999997</v>
      </c>
    </row>
    <row r="1115" spans="1:4">
      <c r="A1115" s="5">
        <v>2526</v>
      </c>
      <c r="B1115" s="8">
        <f t="shared" si="270"/>
        <v>-2.5760000000000001</v>
      </c>
      <c r="C1115" s="8">
        <f t="shared" si="271"/>
        <v>1.0689999999999866E-2</v>
      </c>
      <c r="D1115" s="2">
        <v>-35.119999999999997</v>
      </c>
    </row>
    <row r="1116" spans="1:4">
      <c r="A1116" s="5">
        <v>2515.13</v>
      </c>
      <c r="B1116" s="8">
        <f t="shared" si="270"/>
        <v>-2.5651299999999999</v>
      </c>
      <c r="C1116" s="8">
        <f t="shared" si="271"/>
        <v>1.0870000000000157E-2</v>
      </c>
      <c r="D1116" s="2">
        <v>-34.17</v>
      </c>
    </row>
    <row r="1117" spans="1:4">
      <c r="A1117" s="5">
        <v>2504.5300000000002</v>
      </c>
      <c r="B1117" s="8">
        <f t="shared" si="270"/>
        <v>-2.5545300000000002</v>
      </c>
      <c r="C1117" s="8">
        <f t="shared" si="271"/>
        <v>1.0599999999999721E-2</v>
      </c>
      <c r="D1117" s="2">
        <v>-35.1</v>
      </c>
    </row>
    <row r="1118" spans="1:4">
      <c r="A1118" s="5">
        <v>2492.15</v>
      </c>
      <c r="B1118" s="8">
        <f t="shared" si="270"/>
        <v>-2.5421499999999999</v>
      </c>
      <c r="C1118" s="8">
        <f t="shared" si="271"/>
        <v>1.238000000000028E-2</v>
      </c>
      <c r="D1118" s="2">
        <v>-34.82</v>
      </c>
    </row>
    <row r="1119" spans="1:4">
      <c r="A1119" s="5">
        <v>2482.08</v>
      </c>
      <c r="B1119" s="8">
        <f t="shared" si="270"/>
        <v>-2.5320800000000001</v>
      </c>
      <c r="C1119" s="8">
        <f t="shared" si="271"/>
        <v>1.0069999999999801E-2</v>
      </c>
      <c r="D1119" s="2">
        <v>-34.75</v>
      </c>
    </row>
    <row r="1120" spans="1:4">
      <c r="A1120" s="5">
        <v>2471.9</v>
      </c>
      <c r="B1120" s="8">
        <f t="shared" si="270"/>
        <v>-2.5219</v>
      </c>
      <c r="C1120" s="8">
        <f t="shared" si="271"/>
        <v>1.0180000000000078E-2</v>
      </c>
      <c r="D1120" s="2">
        <v>-34.42</v>
      </c>
    </row>
    <row r="1121" spans="1:4">
      <c r="A1121" s="5">
        <v>2461.5</v>
      </c>
      <c r="B1121" s="8">
        <f t="shared" si="270"/>
        <v>-2.5114999999999998</v>
      </c>
      <c r="C1121" s="8">
        <f t="shared" si="271"/>
        <v>1.0400000000000187E-2</v>
      </c>
      <c r="D1121" s="2">
        <v>-34.51</v>
      </c>
    </row>
    <row r="1122" spans="1:4">
      <c r="A1122" s="5">
        <v>2450.58</v>
      </c>
      <c r="B1122" s="8">
        <f t="shared" si="270"/>
        <v>-2.5005799999999998</v>
      </c>
      <c r="C1122" s="8">
        <f t="shared" si="271"/>
        <v>1.0920000000000041E-2</v>
      </c>
      <c r="D1122" s="2">
        <v>-35.61</v>
      </c>
    </row>
    <row r="1123" spans="1:4">
      <c r="A1123" s="5">
        <v>2439.67</v>
      </c>
      <c r="B1123" s="8">
        <f t="shared" si="270"/>
        <v>-2.4896700000000003</v>
      </c>
      <c r="C1123" s="8">
        <f t="shared" si="271"/>
        <v>1.0909999999999531E-2</v>
      </c>
      <c r="D1123" s="2">
        <v>-35.4</v>
      </c>
    </row>
    <row r="1124" spans="1:4">
      <c r="A1124" s="5">
        <v>2429</v>
      </c>
      <c r="B1124" s="8">
        <f t="shared" si="270"/>
        <v>-2.4790000000000001</v>
      </c>
      <c r="C1124" s="8">
        <f t="shared" si="271"/>
        <v>1.0670000000000179E-2</v>
      </c>
      <c r="D1124" s="2">
        <v>-34.619999999999997</v>
      </c>
    </row>
    <row r="1125" spans="1:4">
      <c r="A1125" s="5">
        <v>2419.0700000000002</v>
      </c>
      <c r="B1125" s="8">
        <f t="shared" si="270"/>
        <v>-2.4690700000000003</v>
      </c>
      <c r="C1125" s="8">
        <f t="shared" si="271"/>
        <v>9.9299999999997723E-3</v>
      </c>
      <c r="D1125" s="2">
        <v>-34.99</v>
      </c>
    </row>
    <row r="1126" spans="1:4">
      <c r="A1126" s="5">
        <v>2408.1</v>
      </c>
      <c r="B1126" s="8">
        <f t="shared" si="270"/>
        <v>-2.4581</v>
      </c>
      <c r="C1126" s="8">
        <f t="shared" si="271"/>
        <v>1.0970000000000368E-2</v>
      </c>
      <c r="D1126" s="2">
        <v>-34.97</v>
      </c>
    </row>
    <row r="1127" spans="1:4">
      <c r="A1127" s="5">
        <v>2397.63</v>
      </c>
      <c r="B1127" s="8">
        <f t="shared" si="270"/>
        <v>-2.4476300000000002</v>
      </c>
      <c r="C1127" s="8">
        <f t="shared" si="271"/>
        <v>1.0469999999999757E-2</v>
      </c>
      <c r="D1127" s="2">
        <v>-34.549999999999997</v>
      </c>
    </row>
    <row r="1128" spans="1:4">
      <c r="A1128" s="5">
        <v>2387.61</v>
      </c>
      <c r="B1128" s="8">
        <f t="shared" si="270"/>
        <v>-2.4376100000000003</v>
      </c>
      <c r="C1128" s="8">
        <f t="shared" si="271"/>
        <v>1.0019999999999918E-2</v>
      </c>
      <c r="D1128" s="2">
        <v>-34.61</v>
      </c>
    </row>
    <row r="1129" spans="1:4">
      <c r="A1129" s="5">
        <v>2377.4499999999998</v>
      </c>
      <c r="B1129" s="8">
        <f t="shared" si="270"/>
        <v>-2.4274499999999999</v>
      </c>
      <c r="C1129" s="8">
        <f t="shared" si="271"/>
        <v>1.0160000000000391E-2</v>
      </c>
      <c r="D1129" s="2">
        <v>-34.24</v>
      </c>
    </row>
    <row r="1130" spans="1:4">
      <c r="A1130" s="5">
        <v>2367.58</v>
      </c>
      <c r="B1130" s="8">
        <f t="shared" si="270"/>
        <v>-2.4175800000000001</v>
      </c>
      <c r="C1130" s="8">
        <f t="shared" si="271"/>
        <v>9.8699999999998234E-3</v>
      </c>
      <c r="D1130" s="2">
        <v>-33.770000000000003</v>
      </c>
    </row>
    <row r="1131" spans="1:4">
      <c r="A1131" s="5">
        <v>2357.0700000000002</v>
      </c>
      <c r="B1131" s="8">
        <f t="shared" si="270"/>
        <v>-2.40707</v>
      </c>
      <c r="C1131" s="8">
        <f t="shared" si="271"/>
        <v>1.0510000000000019E-2</v>
      </c>
      <c r="D1131" s="2">
        <v>-34.14</v>
      </c>
    </row>
    <row r="1132" spans="1:4">
      <c r="A1132" s="5">
        <v>2346.1999999999998</v>
      </c>
      <c r="B1132" s="8">
        <f t="shared" si="270"/>
        <v>-2.3961999999999999</v>
      </c>
      <c r="C1132" s="8">
        <f t="shared" si="271"/>
        <v>1.0870000000000157E-2</v>
      </c>
      <c r="D1132" s="2">
        <v>-34.79</v>
      </c>
    </row>
    <row r="1133" spans="1:4">
      <c r="A1133" s="5">
        <v>2335.63</v>
      </c>
      <c r="B1133" s="8">
        <f t="shared" si="270"/>
        <v>-2.3856299999999999</v>
      </c>
      <c r="C1133" s="8">
        <f t="shared" si="271"/>
        <v>1.0569999999999968E-2</v>
      </c>
      <c r="D1133" s="2">
        <v>-34.83</v>
      </c>
    </row>
    <row r="1134" spans="1:4">
      <c r="A1134" s="5">
        <v>2325.84</v>
      </c>
      <c r="B1134" s="8">
        <f t="shared" si="270"/>
        <v>-2.3758400000000002</v>
      </c>
      <c r="C1134" s="8">
        <f t="shared" si="271"/>
        <v>9.7899999999997434E-3</v>
      </c>
      <c r="D1134" s="2">
        <v>-34.880000000000003</v>
      </c>
    </row>
    <row r="1135" spans="1:4">
      <c r="A1135" s="5">
        <v>2315.73</v>
      </c>
      <c r="B1135" s="8">
        <f t="shared" si="270"/>
        <v>-2.3657300000000001</v>
      </c>
      <c r="C1135" s="8">
        <f t="shared" si="271"/>
        <v>1.0110000000000063E-2</v>
      </c>
      <c r="D1135" s="2">
        <v>-35.130000000000003</v>
      </c>
    </row>
    <row r="1136" spans="1:4">
      <c r="A1136" s="5">
        <v>2305.11</v>
      </c>
      <c r="B1136" s="8">
        <f t="shared" si="270"/>
        <v>-2.3551100000000003</v>
      </c>
      <c r="C1136" s="8">
        <f t="shared" si="271"/>
        <v>1.0619999999999852E-2</v>
      </c>
      <c r="D1136" s="2">
        <v>-34.340000000000003</v>
      </c>
    </row>
    <row r="1137" spans="1:4">
      <c r="A1137" s="5">
        <v>2294.9499999999998</v>
      </c>
      <c r="B1137" s="8">
        <f t="shared" si="270"/>
        <v>-2.3449499999999999</v>
      </c>
      <c r="C1137" s="8">
        <f t="shared" si="271"/>
        <v>1.0160000000000391E-2</v>
      </c>
      <c r="D1137" s="2">
        <v>-34.549999999999997</v>
      </c>
    </row>
    <row r="1138" spans="1:4">
      <c r="A1138" s="5">
        <v>2284.9499999999998</v>
      </c>
      <c r="B1138" s="8">
        <f t="shared" si="270"/>
        <v>-2.3349499999999996</v>
      </c>
      <c r="C1138" s="8">
        <f t="shared" si="271"/>
        <v>1.0000000000000231E-2</v>
      </c>
      <c r="D1138" s="2">
        <v>-34.950000000000003</v>
      </c>
    </row>
    <row r="1139" spans="1:4">
      <c r="A1139" s="5">
        <v>2274.9</v>
      </c>
      <c r="B1139" s="8">
        <f t="shared" si="270"/>
        <v>-2.3249</v>
      </c>
      <c r="C1139" s="8">
        <f t="shared" si="271"/>
        <v>1.004999999999967E-2</v>
      </c>
      <c r="D1139" s="2">
        <v>-35.26</v>
      </c>
    </row>
    <row r="1140" spans="1:4">
      <c r="A1140" s="5">
        <v>2264.5500000000002</v>
      </c>
      <c r="B1140" s="8">
        <f t="shared" si="270"/>
        <v>-2.3145500000000001</v>
      </c>
      <c r="C1140" s="8">
        <f t="shared" si="271"/>
        <v>1.0349999999999859E-2</v>
      </c>
      <c r="D1140" s="2">
        <v>-35.28</v>
      </c>
    </row>
    <row r="1141" spans="1:4">
      <c r="A1141" s="5">
        <v>2254</v>
      </c>
      <c r="B1141" s="8">
        <f t="shared" si="270"/>
        <v>-2.3039999999999998</v>
      </c>
      <c r="C1141" s="8">
        <f t="shared" si="271"/>
        <v>1.0550000000000281E-2</v>
      </c>
      <c r="D1141" s="2">
        <v>-35.18</v>
      </c>
    </row>
    <row r="1142" spans="1:4">
      <c r="A1142" s="5">
        <v>2244.15</v>
      </c>
      <c r="B1142" s="8">
        <f t="shared" si="270"/>
        <v>-2.2941500000000001</v>
      </c>
      <c r="C1142" s="8">
        <f t="shared" si="271"/>
        <v>9.8499999999996923E-3</v>
      </c>
      <c r="D1142" s="2">
        <v>-34.43</v>
      </c>
    </row>
    <row r="1143" spans="1:4">
      <c r="A1143" s="5">
        <v>2234.16</v>
      </c>
      <c r="B1143" s="8">
        <f t="shared" si="270"/>
        <v>-2.28416</v>
      </c>
      <c r="C1143" s="8">
        <f t="shared" si="271"/>
        <v>9.9900000000001654E-3</v>
      </c>
      <c r="D1143" s="2">
        <v>-34.799999999999997</v>
      </c>
    </row>
    <row r="1144" spans="1:4">
      <c r="A1144" s="5">
        <v>2224</v>
      </c>
      <c r="B1144" s="8">
        <f t="shared" si="270"/>
        <v>-2.274</v>
      </c>
      <c r="C1144" s="8">
        <f t="shared" si="271"/>
        <v>1.0159999999999947E-2</v>
      </c>
      <c r="D1144" s="2">
        <v>-34.08</v>
      </c>
    </row>
    <row r="1145" spans="1:4">
      <c r="A1145" s="5">
        <v>2214.3000000000002</v>
      </c>
      <c r="B1145" s="8">
        <f t="shared" si="270"/>
        <v>-2.2643</v>
      </c>
      <c r="C1145" s="8">
        <f t="shared" si="271"/>
        <v>9.7000000000000419E-3</v>
      </c>
      <c r="D1145" s="2">
        <v>-34.590000000000003</v>
      </c>
    </row>
    <row r="1146" spans="1:4">
      <c r="A1146" s="5">
        <v>2203.7600000000002</v>
      </c>
      <c r="B1146" s="8">
        <f t="shared" si="270"/>
        <v>-2.2537600000000002</v>
      </c>
      <c r="C1146" s="8">
        <f t="shared" si="271"/>
        <v>1.0539999999999772E-2</v>
      </c>
      <c r="D1146" s="2">
        <v>-34.840000000000003</v>
      </c>
    </row>
    <row r="1147" spans="1:4">
      <c r="A1147" s="5">
        <v>2194.2399999999998</v>
      </c>
      <c r="B1147" s="8">
        <f t="shared" si="270"/>
        <v>-2.2442399999999996</v>
      </c>
      <c r="C1147" s="8">
        <f t="shared" si="271"/>
        <v>9.5200000000006391E-3</v>
      </c>
      <c r="D1147" s="2">
        <v>-34.5</v>
      </c>
    </row>
    <row r="1148" spans="1:4">
      <c r="A1148" s="5">
        <v>2184.17</v>
      </c>
      <c r="B1148" s="8">
        <f t="shared" si="270"/>
        <v>-2.2341700000000002</v>
      </c>
      <c r="C1148" s="8">
        <f t="shared" si="271"/>
        <v>1.0069999999999357E-2</v>
      </c>
      <c r="D1148" s="2">
        <v>-34.909999999999997</v>
      </c>
    </row>
    <row r="1149" spans="1:4">
      <c r="A1149" s="5">
        <v>2173.83</v>
      </c>
      <c r="B1149" s="8">
        <f t="shared" si="270"/>
        <v>-2.22383</v>
      </c>
      <c r="C1149" s="8">
        <f t="shared" si="271"/>
        <v>1.0340000000000238E-2</v>
      </c>
      <c r="D1149" s="2">
        <v>-34.42</v>
      </c>
    </row>
    <row r="1150" spans="1:4">
      <c r="A1150" s="5">
        <v>2163.64</v>
      </c>
      <c r="B1150" s="8">
        <f t="shared" si="270"/>
        <v>-2.2136399999999998</v>
      </c>
      <c r="C1150" s="8">
        <f t="shared" si="271"/>
        <v>1.0190000000000143E-2</v>
      </c>
      <c r="D1150" s="2">
        <v>-34.96</v>
      </c>
    </row>
    <row r="1151" spans="1:4">
      <c r="A1151" s="5">
        <v>2153.5500000000002</v>
      </c>
      <c r="B1151" s="8">
        <f t="shared" si="270"/>
        <v>-2.2035500000000003</v>
      </c>
      <c r="C1151" s="8">
        <f t="shared" si="271"/>
        <v>1.0089999999999488E-2</v>
      </c>
      <c r="D1151" s="2">
        <v>-34.840000000000003</v>
      </c>
    </row>
    <row r="1152" spans="1:4">
      <c r="A1152" s="5">
        <v>2143.38</v>
      </c>
      <c r="B1152" s="8">
        <f t="shared" si="270"/>
        <v>-2.1933800000000003</v>
      </c>
      <c r="C1152" s="8">
        <f t="shared" si="271"/>
        <v>1.0170000000000012E-2</v>
      </c>
      <c r="D1152" s="2">
        <v>-35.159999999999997</v>
      </c>
    </row>
    <row r="1153" spans="1:4">
      <c r="A1153" s="5">
        <v>2132.56</v>
      </c>
      <c r="B1153" s="8">
        <f t="shared" si="270"/>
        <v>-2.1825600000000001</v>
      </c>
      <c r="C1153" s="8">
        <f t="shared" si="271"/>
        <v>1.0820000000000274E-2</v>
      </c>
      <c r="D1153" s="2">
        <v>-35.130000000000003</v>
      </c>
    </row>
    <row r="1154" spans="1:4">
      <c r="A1154" s="5">
        <v>2120.86</v>
      </c>
      <c r="B1154" s="8">
        <f t="shared" si="270"/>
        <v>-2.1708600000000002</v>
      </c>
      <c r="C1154" s="8">
        <f t="shared" si="271"/>
        <v>1.1699999999999822E-2</v>
      </c>
      <c r="D1154" s="2">
        <v>-35.04</v>
      </c>
    </row>
    <row r="1155" spans="1:4">
      <c r="A1155" s="5">
        <v>2110.27</v>
      </c>
      <c r="B1155" s="8">
        <f t="shared" ref="B1155:B1218" si="272">(-A1155-50)/1000</f>
        <v>-2.1602700000000001</v>
      </c>
      <c r="C1155" s="8">
        <f t="shared" si="271"/>
        <v>1.0590000000000099E-2</v>
      </c>
      <c r="D1155" s="2">
        <v>-34.409999999999997</v>
      </c>
    </row>
    <row r="1156" spans="1:4">
      <c r="A1156" s="5">
        <v>2100.4299999999998</v>
      </c>
      <c r="B1156" s="8">
        <f t="shared" si="272"/>
        <v>-2.1504299999999996</v>
      </c>
      <c r="C1156" s="8">
        <f t="shared" ref="C1156:C1219" si="273">ABS(B1155-B1156)</f>
        <v>9.840000000000515E-3</v>
      </c>
      <c r="D1156" s="2">
        <v>-33.93</v>
      </c>
    </row>
    <row r="1157" spans="1:4">
      <c r="A1157" s="5">
        <v>2089.81</v>
      </c>
      <c r="B1157" s="8">
        <f t="shared" si="272"/>
        <v>-2.1398099999999998</v>
      </c>
      <c r="C1157" s="8">
        <f t="shared" si="273"/>
        <v>1.0619999999999852E-2</v>
      </c>
      <c r="D1157" s="2">
        <v>-34.36</v>
      </c>
    </row>
    <row r="1158" spans="1:4">
      <c r="A1158" s="5">
        <v>2079.6999999999998</v>
      </c>
      <c r="B1158" s="8">
        <f t="shared" si="272"/>
        <v>-2.1296999999999997</v>
      </c>
      <c r="C1158" s="8">
        <f t="shared" si="273"/>
        <v>1.0110000000000063E-2</v>
      </c>
      <c r="D1158" s="2">
        <v>-34.51</v>
      </c>
    </row>
    <row r="1159" spans="1:4">
      <c r="A1159" s="5">
        <v>2069.8200000000002</v>
      </c>
      <c r="B1159" s="8">
        <f t="shared" si="272"/>
        <v>-2.1198200000000003</v>
      </c>
      <c r="C1159" s="8">
        <f t="shared" si="273"/>
        <v>9.8799999999994448E-3</v>
      </c>
      <c r="D1159" s="2">
        <v>-34.799999999999997</v>
      </c>
    </row>
    <row r="1160" spans="1:4">
      <c r="A1160" s="5">
        <v>2060.16</v>
      </c>
      <c r="B1160" s="8">
        <f t="shared" si="272"/>
        <v>-2.11016</v>
      </c>
      <c r="C1160" s="8">
        <f t="shared" si="273"/>
        <v>9.660000000000224E-3</v>
      </c>
      <c r="D1160" s="2">
        <v>-33.58</v>
      </c>
    </row>
    <row r="1161" spans="1:4">
      <c r="A1161" s="5">
        <v>2050.5</v>
      </c>
      <c r="B1161" s="8">
        <f t="shared" si="272"/>
        <v>-2.1004999999999998</v>
      </c>
      <c r="C1161" s="8">
        <f t="shared" si="273"/>
        <v>9.660000000000224E-3</v>
      </c>
      <c r="D1161" s="2">
        <v>-34.5</v>
      </c>
    </row>
    <row r="1162" spans="1:4">
      <c r="A1162" s="5">
        <v>2039.75</v>
      </c>
      <c r="B1162" s="8">
        <f t="shared" si="272"/>
        <v>-2.08975</v>
      </c>
      <c r="C1162" s="8">
        <f t="shared" si="273"/>
        <v>1.0749999999999815E-2</v>
      </c>
      <c r="D1162" s="2">
        <v>-34.19</v>
      </c>
    </row>
    <row r="1163" spans="1:4">
      <c r="A1163" s="5">
        <v>2030.18</v>
      </c>
      <c r="B1163" s="8">
        <f t="shared" si="272"/>
        <v>-2.0801800000000004</v>
      </c>
      <c r="C1163" s="8">
        <f t="shared" si="273"/>
        <v>9.5699999999996344E-3</v>
      </c>
      <c r="D1163" s="2">
        <v>-35.06</v>
      </c>
    </row>
    <row r="1164" spans="1:4">
      <c r="A1164" s="5">
        <v>2018.68</v>
      </c>
      <c r="B1164" s="8">
        <f t="shared" si="272"/>
        <v>-2.0686800000000001</v>
      </c>
      <c r="C1164" s="8">
        <f t="shared" si="273"/>
        <v>1.1500000000000288E-2</v>
      </c>
      <c r="D1164" s="2">
        <v>-34.479999999999997</v>
      </c>
    </row>
    <row r="1165" spans="1:4">
      <c r="A1165" s="5">
        <v>2007.71</v>
      </c>
      <c r="B1165" s="8">
        <f t="shared" si="272"/>
        <v>-2.0577100000000002</v>
      </c>
      <c r="C1165" s="8">
        <f t="shared" si="273"/>
        <v>1.0969999999999924E-2</v>
      </c>
      <c r="D1165" s="2">
        <v>-34.81</v>
      </c>
    </row>
    <row r="1166" spans="1:4">
      <c r="A1166" s="5">
        <v>1996.62</v>
      </c>
      <c r="B1166" s="8">
        <f t="shared" si="272"/>
        <v>-2.0466199999999999</v>
      </c>
      <c r="C1166" s="8">
        <f t="shared" si="273"/>
        <v>1.1090000000000266E-2</v>
      </c>
      <c r="D1166" s="2">
        <v>-35.130000000000003</v>
      </c>
    </row>
    <row r="1167" spans="1:4">
      <c r="A1167" s="5">
        <v>1987.75</v>
      </c>
      <c r="B1167" s="8">
        <f t="shared" si="272"/>
        <v>-2.03775</v>
      </c>
      <c r="C1167" s="8">
        <f t="shared" si="273"/>
        <v>8.8699999999999335E-3</v>
      </c>
      <c r="D1167" s="2">
        <v>-34.19</v>
      </c>
    </row>
    <row r="1168" spans="1:4">
      <c r="A1168" s="5">
        <v>1977.75</v>
      </c>
      <c r="B1168" s="8">
        <f t="shared" si="272"/>
        <v>-2.0277500000000002</v>
      </c>
      <c r="C1168" s="8">
        <f t="shared" si="273"/>
        <v>9.9999999999997868E-3</v>
      </c>
      <c r="D1168" s="2">
        <v>-34.1</v>
      </c>
    </row>
    <row r="1169" spans="1:4">
      <c r="A1169" s="5">
        <v>1968.17</v>
      </c>
      <c r="B1169" s="8">
        <f t="shared" si="272"/>
        <v>-2.01817</v>
      </c>
      <c r="C1169" s="8">
        <f t="shared" si="273"/>
        <v>9.580000000000144E-3</v>
      </c>
      <c r="D1169" s="2">
        <v>-33.979999999999997</v>
      </c>
    </row>
    <row r="1170" spans="1:4">
      <c r="A1170" s="5">
        <v>1958.3</v>
      </c>
      <c r="B1170" s="8">
        <f t="shared" si="272"/>
        <v>-2.0082999999999998</v>
      </c>
      <c r="C1170" s="8">
        <f t="shared" si="273"/>
        <v>9.8700000000002674E-3</v>
      </c>
      <c r="D1170" s="2">
        <v>-34.799999999999997</v>
      </c>
    </row>
    <row r="1171" spans="1:4">
      <c r="A1171" s="5">
        <v>1948.65</v>
      </c>
      <c r="B1171" s="8">
        <f t="shared" si="272"/>
        <v>-1.99865</v>
      </c>
      <c r="C1171" s="8">
        <f t="shared" si="273"/>
        <v>9.6499999999997144E-3</v>
      </c>
      <c r="D1171" s="2">
        <v>-34.369999999999997</v>
      </c>
    </row>
    <row r="1172" spans="1:4">
      <c r="A1172" s="5">
        <v>1939</v>
      </c>
      <c r="B1172" s="8">
        <f t="shared" si="272"/>
        <v>-1.9890000000000001</v>
      </c>
      <c r="C1172" s="8">
        <f t="shared" si="273"/>
        <v>9.6499999999999364E-3</v>
      </c>
      <c r="D1172" s="2">
        <v>-34.979999999999997</v>
      </c>
    </row>
    <row r="1173" spans="1:4">
      <c r="A1173" s="5">
        <v>1929.2</v>
      </c>
      <c r="B1173" s="8">
        <f t="shared" si="272"/>
        <v>-1.9792000000000001</v>
      </c>
      <c r="C1173" s="8">
        <f t="shared" si="273"/>
        <v>9.8000000000000309E-3</v>
      </c>
      <c r="D1173" s="2">
        <v>-34.53</v>
      </c>
    </row>
    <row r="1174" spans="1:4">
      <c r="A1174" s="5">
        <v>1919.53</v>
      </c>
      <c r="B1174" s="8">
        <f t="shared" si="272"/>
        <v>-1.96953</v>
      </c>
      <c r="C1174" s="8">
        <f t="shared" si="273"/>
        <v>9.6700000000000674E-3</v>
      </c>
      <c r="D1174" s="2">
        <v>-35.17</v>
      </c>
    </row>
    <row r="1175" spans="1:4">
      <c r="A1175" s="5">
        <v>1910.1</v>
      </c>
      <c r="B1175" s="8">
        <f t="shared" si="272"/>
        <v>-1.9601</v>
      </c>
      <c r="C1175" s="8">
        <f t="shared" si="273"/>
        <v>9.4300000000000495E-3</v>
      </c>
      <c r="D1175" s="2">
        <v>-34.68</v>
      </c>
    </row>
    <row r="1176" spans="1:4">
      <c r="A1176" s="5">
        <v>1901.41</v>
      </c>
      <c r="B1176" s="8">
        <f t="shared" si="272"/>
        <v>-1.9514100000000001</v>
      </c>
      <c r="C1176" s="8">
        <f t="shared" si="273"/>
        <v>8.6899999999998645E-3</v>
      </c>
      <c r="D1176" s="2">
        <v>-35.630000000000003</v>
      </c>
    </row>
    <row r="1177" spans="1:4">
      <c r="A1177" s="5">
        <v>1891.18</v>
      </c>
      <c r="B1177" s="8">
        <f t="shared" si="272"/>
        <v>-1.9411800000000001</v>
      </c>
      <c r="C1177" s="8">
        <f t="shared" si="273"/>
        <v>1.0229999999999961E-2</v>
      </c>
      <c r="D1177" s="2">
        <v>-34.68</v>
      </c>
    </row>
    <row r="1178" spans="1:4">
      <c r="A1178" s="5">
        <v>1882.83</v>
      </c>
      <c r="B1178" s="8">
        <f t="shared" si="272"/>
        <v>-1.9328299999999998</v>
      </c>
      <c r="C1178" s="8">
        <f t="shared" si="273"/>
        <v>8.3500000000003016E-3</v>
      </c>
      <c r="D1178" s="2">
        <v>-33.93</v>
      </c>
    </row>
    <row r="1179" spans="1:4">
      <c r="A1179" s="5">
        <v>1873.11</v>
      </c>
      <c r="B1179" s="8">
        <f t="shared" si="272"/>
        <v>-1.9231099999999999</v>
      </c>
      <c r="C1179" s="8">
        <f t="shared" si="273"/>
        <v>9.7199999999999509E-3</v>
      </c>
      <c r="D1179" s="2">
        <v>-34.44</v>
      </c>
    </row>
    <row r="1180" spans="1:4">
      <c r="A1180" s="5">
        <v>1863.91</v>
      </c>
      <c r="B1180" s="8">
        <f t="shared" si="272"/>
        <v>-1.91391</v>
      </c>
      <c r="C1180" s="8">
        <f t="shared" si="273"/>
        <v>9.1999999999998749E-3</v>
      </c>
      <c r="D1180" s="2">
        <v>-34.67</v>
      </c>
    </row>
    <row r="1181" spans="1:4">
      <c r="A1181" s="5">
        <v>1853.2</v>
      </c>
      <c r="B1181" s="8">
        <f t="shared" si="272"/>
        <v>-1.9032</v>
      </c>
      <c r="C1181" s="8">
        <f t="shared" si="273"/>
        <v>1.0709999999999997E-2</v>
      </c>
      <c r="D1181" s="2">
        <v>-35.21</v>
      </c>
    </row>
    <row r="1182" spans="1:4">
      <c r="A1182" s="5">
        <v>1843.06</v>
      </c>
      <c r="B1182" s="8">
        <f t="shared" si="272"/>
        <v>-1.89306</v>
      </c>
      <c r="C1182" s="8">
        <f t="shared" si="273"/>
        <v>1.0140000000000038E-2</v>
      </c>
      <c r="D1182" s="2">
        <v>-34.979999999999997</v>
      </c>
    </row>
    <row r="1183" spans="1:4">
      <c r="A1183" s="5">
        <v>1832.83</v>
      </c>
      <c r="B1183" s="8">
        <f t="shared" si="272"/>
        <v>-1.88283</v>
      </c>
      <c r="C1183" s="8">
        <f t="shared" si="273"/>
        <v>1.0229999999999961E-2</v>
      </c>
      <c r="D1183" s="2">
        <v>-34.47</v>
      </c>
    </row>
    <row r="1184" spans="1:4">
      <c r="A1184" s="5">
        <v>1822.89</v>
      </c>
      <c r="B1184" s="8">
        <f t="shared" si="272"/>
        <v>-1.8728900000000002</v>
      </c>
      <c r="C1184" s="8">
        <f t="shared" si="273"/>
        <v>9.9399999999998379E-3</v>
      </c>
      <c r="D1184" s="2">
        <v>-34.450000000000003</v>
      </c>
    </row>
    <row r="1185" spans="1:4">
      <c r="A1185" s="5">
        <v>1813.83</v>
      </c>
      <c r="B1185" s="8">
        <f t="shared" si="272"/>
        <v>-1.8638299999999999</v>
      </c>
      <c r="C1185" s="8">
        <f t="shared" si="273"/>
        <v>9.06000000000029E-3</v>
      </c>
      <c r="D1185" s="2">
        <v>-35.08</v>
      </c>
    </row>
    <row r="1186" spans="1:4">
      <c r="A1186" s="5">
        <v>1804.56</v>
      </c>
      <c r="B1186" s="8">
        <f t="shared" si="272"/>
        <v>-1.85456</v>
      </c>
      <c r="C1186" s="8">
        <f t="shared" si="273"/>
        <v>9.2699999999998894E-3</v>
      </c>
      <c r="D1186" s="2">
        <v>-34.92</v>
      </c>
    </row>
    <row r="1187" spans="1:4">
      <c r="A1187" s="5">
        <v>1793.89</v>
      </c>
      <c r="B1187" s="8">
        <f t="shared" si="272"/>
        <v>-1.84389</v>
      </c>
      <c r="C1187" s="8">
        <f t="shared" si="273"/>
        <v>1.0669999999999957E-2</v>
      </c>
      <c r="D1187" s="2">
        <v>-34.97</v>
      </c>
    </row>
    <row r="1188" spans="1:4">
      <c r="A1188" s="5">
        <v>1784.59</v>
      </c>
      <c r="B1188" s="8">
        <f t="shared" si="272"/>
        <v>-1.8345899999999999</v>
      </c>
      <c r="C1188" s="8">
        <f t="shared" si="273"/>
        <v>9.300000000000086E-3</v>
      </c>
      <c r="D1188" s="2">
        <v>-35.07</v>
      </c>
    </row>
    <row r="1189" spans="1:4">
      <c r="A1189" s="5">
        <v>1773.5</v>
      </c>
      <c r="B1189" s="8">
        <f t="shared" si="272"/>
        <v>-1.8234999999999999</v>
      </c>
      <c r="C1189" s="8">
        <f t="shared" si="273"/>
        <v>1.1090000000000044E-2</v>
      </c>
      <c r="D1189" s="2">
        <v>-35.9</v>
      </c>
    </row>
    <row r="1190" spans="1:4">
      <c r="A1190" s="5">
        <v>1762.05</v>
      </c>
      <c r="B1190" s="8">
        <f t="shared" si="272"/>
        <v>-1.8120499999999999</v>
      </c>
      <c r="C1190" s="8">
        <f t="shared" si="273"/>
        <v>1.144999999999996E-2</v>
      </c>
      <c r="D1190" s="2">
        <v>-35.01</v>
      </c>
    </row>
    <row r="1191" spans="1:4">
      <c r="A1191" s="5">
        <v>1751</v>
      </c>
      <c r="B1191" s="8">
        <f t="shared" si="272"/>
        <v>-1.8009999999999999</v>
      </c>
      <c r="C1191" s="8">
        <f t="shared" si="273"/>
        <v>1.1050000000000004E-2</v>
      </c>
      <c r="D1191" s="2">
        <v>-34.799999999999997</v>
      </c>
    </row>
    <row r="1192" spans="1:4">
      <c r="A1192" s="5">
        <v>1741.26</v>
      </c>
      <c r="B1192" s="8">
        <f t="shared" si="272"/>
        <v>-1.7912600000000001</v>
      </c>
      <c r="C1192" s="8">
        <f t="shared" si="273"/>
        <v>9.7399999999998599E-3</v>
      </c>
      <c r="D1192" s="2">
        <v>-35.020000000000003</v>
      </c>
    </row>
    <row r="1193" spans="1:4">
      <c r="A1193" s="5">
        <v>1731.05</v>
      </c>
      <c r="B1193" s="8">
        <f t="shared" si="272"/>
        <v>-1.78105</v>
      </c>
      <c r="C1193" s="8">
        <f t="shared" si="273"/>
        <v>1.0210000000000052E-2</v>
      </c>
      <c r="D1193" s="2">
        <v>-35.04</v>
      </c>
    </row>
    <row r="1194" spans="1:4">
      <c r="A1194" s="5">
        <v>1720.64</v>
      </c>
      <c r="B1194" s="8">
        <f t="shared" si="272"/>
        <v>-1.77064</v>
      </c>
      <c r="C1194" s="8">
        <f t="shared" si="273"/>
        <v>1.041000000000003E-2</v>
      </c>
      <c r="D1194" s="2">
        <v>-35.22</v>
      </c>
    </row>
    <row r="1195" spans="1:4">
      <c r="A1195" s="5">
        <v>1710.63</v>
      </c>
      <c r="B1195" s="8">
        <f t="shared" si="272"/>
        <v>-1.7606300000000001</v>
      </c>
      <c r="C1195" s="8">
        <f t="shared" si="273"/>
        <v>1.0009999999999852E-2</v>
      </c>
      <c r="D1195" s="2">
        <v>-35.11</v>
      </c>
    </row>
    <row r="1196" spans="1:4">
      <c r="A1196" s="5">
        <v>1700.79</v>
      </c>
      <c r="B1196" s="8">
        <f t="shared" si="272"/>
        <v>-1.7507900000000001</v>
      </c>
      <c r="C1196" s="8">
        <f t="shared" si="273"/>
        <v>9.8400000000000709E-3</v>
      </c>
      <c r="D1196" s="2">
        <v>-34.67</v>
      </c>
    </row>
    <row r="1197" spans="1:4">
      <c r="A1197" s="5">
        <v>1690.36</v>
      </c>
      <c r="B1197" s="8">
        <f t="shared" si="272"/>
        <v>-1.7403599999999999</v>
      </c>
      <c r="C1197" s="8">
        <f t="shared" si="273"/>
        <v>1.0430000000000161E-2</v>
      </c>
      <c r="D1197" s="2">
        <v>-35.14</v>
      </c>
    </row>
    <row r="1198" spans="1:4">
      <c r="A1198" s="5">
        <v>1679.55</v>
      </c>
      <c r="B1198" s="8">
        <f t="shared" si="272"/>
        <v>-1.7295499999999999</v>
      </c>
      <c r="C1198" s="8">
        <f t="shared" si="273"/>
        <v>1.0809999999999986E-2</v>
      </c>
      <c r="D1198" s="2">
        <v>-34.5</v>
      </c>
    </row>
    <row r="1199" spans="1:4">
      <c r="A1199" s="5">
        <v>1670.29</v>
      </c>
      <c r="B1199" s="8">
        <f t="shared" si="272"/>
        <v>-1.7202899999999999</v>
      </c>
      <c r="C1199" s="8">
        <f t="shared" si="273"/>
        <v>9.260000000000046E-3</v>
      </c>
      <c r="D1199" s="2">
        <v>-34.04</v>
      </c>
    </row>
    <row r="1200" spans="1:4">
      <c r="A1200" s="5">
        <v>1660.7</v>
      </c>
      <c r="B1200" s="8">
        <f t="shared" si="272"/>
        <v>-1.7107000000000001</v>
      </c>
      <c r="C1200" s="8">
        <f t="shared" si="273"/>
        <v>9.5899999999997654E-3</v>
      </c>
      <c r="D1200" s="2">
        <v>-34.5</v>
      </c>
    </row>
    <row r="1201" spans="1:4">
      <c r="A1201" s="5">
        <v>1650.27</v>
      </c>
      <c r="B1201" s="8">
        <f t="shared" si="272"/>
        <v>-1.7002699999999999</v>
      </c>
      <c r="C1201" s="8">
        <f t="shared" si="273"/>
        <v>1.0430000000000161E-2</v>
      </c>
      <c r="D1201" s="2">
        <v>-34.58</v>
      </c>
    </row>
    <row r="1202" spans="1:4">
      <c r="A1202" s="5">
        <v>1639.43</v>
      </c>
      <c r="B1202" s="8">
        <f t="shared" si="272"/>
        <v>-1.68943</v>
      </c>
      <c r="C1202" s="8">
        <f t="shared" si="273"/>
        <v>1.0839999999999961E-2</v>
      </c>
      <c r="D1202" s="2">
        <v>-34.619999999999997</v>
      </c>
    </row>
    <row r="1203" spans="1:4">
      <c r="A1203" s="5">
        <v>1630.05</v>
      </c>
      <c r="B1203" s="8">
        <f t="shared" si="272"/>
        <v>-1.68005</v>
      </c>
      <c r="C1203" s="8">
        <f t="shared" si="273"/>
        <v>9.3799999999999439E-3</v>
      </c>
      <c r="D1203" s="2">
        <v>-34.700000000000003</v>
      </c>
    </row>
    <row r="1204" spans="1:4">
      <c r="A1204" s="5">
        <v>1619.82</v>
      </c>
      <c r="B1204" s="8">
        <f t="shared" si="272"/>
        <v>-1.6698199999999999</v>
      </c>
      <c r="C1204" s="8">
        <f t="shared" si="273"/>
        <v>1.0230000000000183E-2</v>
      </c>
      <c r="D1204" s="2">
        <v>-35.049999999999997</v>
      </c>
    </row>
    <row r="1205" spans="1:4">
      <c r="A1205" s="5">
        <v>1611.09</v>
      </c>
      <c r="B1205" s="8">
        <f t="shared" si="272"/>
        <v>-1.66109</v>
      </c>
      <c r="C1205" s="8">
        <f t="shared" si="273"/>
        <v>8.7299999999999045E-3</v>
      </c>
      <c r="D1205" s="2">
        <v>-34.869999999999997</v>
      </c>
    </row>
    <row r="1206" spans="1:4">
      <c r="A1206" s="5">
        <v>1600.5</v>
      </c>
      <c r="B1206" s="8">
        <f t="shared" si="272"/>
        <v>-1.6505000000000001</v>
      </c>
      <c r="C1206" s="8">
        <f t="shared" si="273"/>
        <v>1.0589999999999877E-2</v>
      </c>
      <c r="D1206" s="2">
        <v>-34.74</v>
      </c>
    </row>
    <row r="1207" spans="1:4">
      <c r="A1207" s="5">
        <v>1589.79</v>
      </c>
      <c r="B1207" s="8">
        <f t="shared" si="272"/>
        <v>-1.6397899999999999</v>
      </c>
      <c r="C1207" s="8">
        <f t="shared" si="273"/>
        <v>1.0710000000000219E-2</v>
      </c>
      <c r="D1207" s="2">
        <v>-34.81</v>
      </c>
    </row>
    <row r="1208" spans="1:4">
      <c r="A1208" s="5">
        <v>1580.38</v>
      </c>
      <c r="B1208" s="8">
        <f t="shared" si="272"/>
        <v>-1.6303800000000002</v>
      </c>
      <c r="C1208" s="8">
        <f t="shared" si="273"/>
        <v>9.4099999999996964E-3</v>
      </c>
      <c r="D1208" s="2">
        <v>-34.950000000000003</v>
      </c>
    </row>
    <row r="1209" spans="1:4">
      <c r="A1209" s="5">
        <v>1570.86</v>
      </c>
      <c r="B1209" s="8">
        <f t="shared" si="272"/>
        <v>-1.62086</v>
      </c>
      <c r="C1209" s="8">
        <f t="shared" si="273"/>
        <v>9.520000000000195E-3</v>
      </c>
      <c r="D1209" s="2">
        <v>-34.880000000000003</v>
      </c>
    </row>
    <row r="1210" spans="1:4">
      <c r="A1210" s="5">
        <v>1561.78</v>
      </c>
      <c r="B1210" s="8">
        <f t="shared" si="272"/>
        <v>-1.61178</v>
      </c>
      <c r="C1210" s="8">
        <f t="shared" si="273"/>
        <v>9.079999999999977E-3</v>
      </c>
      <c r="D1210" s="2">
        <v>-34.799999999999997</v>
      </c>
    </row>
    <row r="1211" spans="1:4">
      <c r="A1211" s="5">
        <v>1551.9</v>
      </c>
      <c r="B1211" s="8">
        <f t="shared" si="272"/>
        <v>-1.6019000000000001</v>
      </c>
      <c r="C1211" s="8">
        <f t="shared" si="273"/>
        <v>9.8799999999998889E-3</v>
      </c>
      <c r="D1211" s="2">
        <v>-35</v>
      </c>
    </row>
    <row r="1212" spans="1:4">
      <c r="A1212" s="5">
        <v>1541.9</v>
      </c>
      <c r="B1212" s="8">
        <f t="shared" si="272"/>
        <v>-1.5919000000000001</v>
      </c>
      <c r="C1212" s="8">
        <f t="shared" si="273"/>
        <v>1.0000000000000009E-2</v>
      </c>
      <c r="D1212" s="2">
        <v>-35.22</v>
      </c>
    </row>
    <row r="1213" spans="1:4">
      <c r="A1213" s="5">
        <v>1532.56</v>
      </c>
      <c r="B1213" s="8">
        <f t="shared" si="272"/>
        <v>-1.58256</v>
      </c>
      <c r="C1213" s="8">
        <f t="shared" si="273"/>
        <v>9.340000000000126E-3</v>
      </c>
      <c r="D1213" s="2">
        <v>-34.090000000000003</v>
      </c>
    </row>
    <row r="1214" spans="1:4">
      <c r="A1214" s="5">
        <v>1522.19</v>
      </c>
      <c r="B1214" s="8">
        <f t="shared" si="272"/>
        <v>-1.57219</v>
      </c>
      <c r="C1214" s="8">
        <f t="shared" si="273"/>
        <v>1.036999999999999E-2</v>
      </c>
      <c r="D1214" s="2">
        <v>-34.28</v>
      </c>
    </row>
    <row r="1215" spans="1:4">
      <c r="A1215" s="5">
        <v>1513.27</v>
      </c>
      <c r="B1215" s="8">
        <f t="shared" si="272"/>
        <v>-1.5632699999999999</v>
      </c>
      <c r="C1215" s="8">
        <f t="shared" si="273"/>
        <v>8.920000000000039E-3</v>
      </c>
      <c r="D1215" s="2">
        <v>-34.1</v>
      </c>
    </row>
    <row r="1216" spans="1:4">
      <c r="A1216" s="5">
        <v>1502.8</v>
      </c>
      <c r="B1216" s="8">
        <f t="shared" si="272"/>
        <v>-1.5528</v>
      </c>
      <c r="C1216" s="8">
        <f t="shared" si="273"/>
        <v>1.0469999999999979E-2</v>
      </c>
      <c r="D1216" s="2">
        <v>-35.21</v>
      </c>
    </row>
    <row r="1217" spans="1:4">
      <c r="A1217" s="5">
        <v>1493.3</v>
      </c>
      <c r="B1217" s="8">
        <f t="shared" si="272"/>
        <v>-1.5432999999999999</v>
      </c>
      <c r="C1217" s="8">
        <f t="shared" si="273"/>
        <v>9.5000000000000639E-3</v>
      </c>
      <c r="D1217" s="2">
        <v>-34.89</v>
      </c>
    </row>
    <row r="1218" spans="1:4">
      <c r="A1218" s="5">
        <v>1484.23</v>
      </c>
      <c r="B1218" s="8">
        <f t="shared" si="272"/>
        <v>-1.53423</v>
      </c>
      <c r="C1218" s="8">
        <f t="shared" si="273"/>
        <v>9.0699999999999115E-3</v>
      </c>
      <c r="D1218" s="2">
        <v>-33.99</v>
      </c>
    </row>
    <row r="1219" spans="1:4">
      <c r="A1219" s="5">
        <v>1475.08</v>
      </c>
      <c r="B1219" s="8">
        <f t="shared" ref="B1219:B1282" si="274">(-A1219-50)/1000</f>
        <v>-1.52508</v>
      </c>
      <c r="C1219" s="8">
        <f t="shared" si="273"/>
        <v>9.1499999999999915E-3</v>
      </c>
      <c r="D1219" s="2">
        <v>-35.270000000000003</v>
      </c>
    </row>
    <row r="1220" spans="1:4">
      <c r="A1220" s="5">
        <v>1466.59</v>
      </c>
      <c r="B1220" s="8">
        <f t="shared" si="274"/>
        <v>-1.5165899999999999</v>
      </c>
      <c r="C1220" s="8">
        <f t="shared" ref="C1220:C1283" si="275">ABS(B1219-B1220)</f>
        <v>8.4900000000001086E-3</v>
      </c>
      <c r="D1220" s="2">
        <v>-34.54</v>
      </c>
    </row>
    <row r="1221" spans="1:4">
      <c r="A1221" s="5">
        <v>1456.63</v>
      </c>
      <c r="B1221" s="8">
        <f t="shared" si="274"/>
        <v>-1.5066300000000001</v>
      </c>
      <c r="C1221" s="8">
        <f t="shared" si="275"/>
        <v>9.9599999999997468E-3</v>
      </c>
      <c r="D1221" s="2">
        <v>-35.130000000000003</v>
      </c>
    </row>
    <row r="1222" spans="1:4">
      <c r="A1222" s="5">
        <v>1446.55</v>
      </c>
      <c r="B1222" s="8">
        <f t="shared" si="274"/>
        <v>-1.49655</v>
      </c>
      <c r="C1222" s="8">
        <f t="shared" si="275"/>
        <v>1.0080000000000089E-2</v>
      </c>
      <c r="D1222" s="2">
        <v>-34.82</v>
      </c>
    </row>
    <row r="1223" spans="1:4">
      <c r="A1223" s="5">
        <v>1435.96</v>
      </c>
      <c r="B1223" s="8">
        <f t="shared" si="274"/>
        <v>-1.4859599999999999</v>
      </c>
      <c r="C1223" s="8">
        <f t="shared" si="275"/>
        <v>1.0590000000000099E-2</v>
      </c>
      <c r="D1223" s="2">
        <v>-35.159999999999997</v>
      </c>
    </row>
    <row r="1224" spans="1:4">
      <c r="A1224" s="5">
        <v>1426.15</v>
      </c>
      <c r="B1224" s="8">
        <f t="shared" si="274"/>
        <v>-1.4761500000000001</v>
      </c>
      <c r="C1224" s="8">
        <f t="shared" si="275"/>
        <v>9.8099999999998744E-3</v>
      </c>
      <c r="D1224" s="2">
        <v>-34.18</v>
      </c>
    </row>
    <row r="1225" spans="1:4">
      <c r="A1225" s="5">
        <v>1415.68</v>
      </c>
      <c r="B1225" s="8">
        <f t="shared" si="274"/>
        <v>-1.4656800000000001</v>
      </c>
      <c r="C1225" s="8">
        <f t="shared" si="275"/>
        <v>1.0469999999999979E-2</v>
      </c>
      <c r="D1225" s="2">
        <v>-35.1</v>
      </c>
    </row>
    <row r="1226" spans="1:4">
      <c r="A1226" s="5">
        <v>1406.54</v>
      </c>
      <c r="B1226" s="8">
        <f t="shared" si="274"/>
        <v>-1.4565399999999999</v>
      </c>
      <c r="C1226" s="8">
        <f t="shared" si="275"/>
        <v>9.140000000000148E-3</v>
      </c>
      <c r="D1226" s="2">
        <v>-34.81</v>
      </c>
    </row>
    <row r="1227" spans="1:4">
      <c r="A1227" s="5">
        <v>1397.1</v>
      </c>
      <c r="B1227" s="8">
        <f t="shared" si="274"/>
        <v>-1.4470999999999998</v>
      </c>
      <c r="C1227" s="8">
        <f t="shared" si="275"/>
        <v>9.440000000000115E-3</v>
      </c>
      <c r="D1227" s="2">
        <v>-34.799999999999997</v>
      </c>
    </row>
    <row r="1228" spans="1:4">
      <c r="A1228" s="5">
        <v>1387.1</v>
      </c>
      <c r="B1228" s="8">
        <f t="shared" si="274"/>
        <v>-1.4370999999999998</v>
      </c>
      <c r="C1228" s="8">
        <f t="shared" si="275"/>
        <v>1.0000000000000009E-2</v>
      </c>
      <c r="D1228" s="2">
        <v>-34.79</v>
      </c>
    </row>
    <row r="1229" spans="1:4">
      <c r="A1229" s="5">
        <v>1377.1</v>
      </c>
      <c r="B1229" s="8">
        <f t="shared" si="274"/>
        <v>-1.4270999999999998</v>
      </c>
      <c r="C1229" s="8">
        <f t="shared" si="275"/>
        <v>1.0000000000000009E-2</v>
      </c>
      <c r="D1229" s="2">
        <v>-34.78</v>
      </c>
    </row>
    <row r="1230" spans="1:4">
      <c r="A1230" s="5">
        <v>1367.1</v>
      </c>
      <c r="B1230" s="8">
        <f t="shared" si="274"/>
        <v>-1.4170999999999998</v>
      </c>
      <c r="C1230" s="8">
        <f t="shared" si="275"/>
        <v>1.0000000000000009E-2</v>
      </c>
      <c r="D1230" s="2">
        <v>-34.78</v>
      </c>
    </row>
    <row r="1231" spans="1:4">
      <c r="A1231" s="5">
        <v>1357.1</v>
      </c>
      <c r="B1231" s="8">
        <f t="shared" si="274"/>
        <v>-1.4071</v>
      </c>
      <c r="C1231" s="8">
        <f t="shared" si="275"/>
        <v>9.9999999999997868E-3</v>
      </c>
      <c r="D1231" s="2">
        <v>-34.78</v>
      </c>
    </row>
    <row r="1232" spans="1:4">
      <c r="A1232" s="5">
        <v>1347.1</v>
      </c>
      <c r="B1232" s="8">
        <f t="shared" si="274"/>
        <v>-1.3971</v>
      </c>
      <c r="C1232" s="8">
        <f t="shared" si="275"/>
        <v>1.0000000000000009E-2</v>
      </c>
      <c r="D1232" s="2">
        <v>-34.770000000000003</v>
      </c>
    </row>
    <row r="1233" spans="1:4">
      <c r="A1233" s="5">
        <v>1337.1</v>
      </c>
      <c r="B1233" s="8">
        <f t="shared" si="274"/>
        <v>-1.3871</v>
      </c>
      <c r="C1233" s="8">
        <f t="shared" si="275"/>
        <v>1.0000000000000009E-2</v>
      </c>
      <c r="D1233" s="2">
        <v>-34.770000000000003</v>
      </c>
    </row>
    <row r="1234" spans="1:4">
      <c r="A1234" s="5">
        <v>1325.79</v>
      </c>
      <c r="B1234" s="8">
        <f t="shared" si="274"/>
        <v>-1.3757900000000001</v>
      </c>
      <c r="C1234" s="8">
        <f t="shared" si="275"/>
        <v>1.1309999999999931E-2</v>
      </c>
      <c r="D1234" s="2">
        <v>-34.770000000000003</v>
      </c>
    </row>
    <row r="1235" spans="1:4">
      <c r="A1235" s="5">
        <v>1317</v>
      </c>
      <c r="B1235" s="8">
        <f t="shared" si="274"/>
        <v>-1.367</v>
      </c>
      <c r="C1235" s="8">
        <f t="shared" si="275"/>
        <v>8.7900000000000755E-3</v>
      </c>
      <c r="D1235" s="2">
        <v>-35.01</v>
      </c>
    </row>
    <row r="1236" spans="1:4">
      <c r="A1236" s="5">
        <v>1308.57</v>
      </c>
      <c r="B1236" s="8">
        <f t="shared" si="274"/>
        <v>-1.3585699999999998</v>
      </c>
      <c r="C1236" s="8">
        <f t="shared" si="275"/>
        <v>8.4300000000001596E-3</v>
      </c>
      <c r="D1236" s="2">
        <v>-35.1</v>
      </c>
    </row>
    <row r="1237" spans="1:4">
      <c r="A1237" s="5">
        <v>1298.46</v>
      </c>
      <c r="B1237" s="8">
        <f t="shared" si="274"/>
        <v>-1.34846</v>
      </c>
      <c r="C1237" s="8">
        <f t="shared" si="275"/>
        <v>1.0109999999999841E-2</v>
      </c>
      <c r="D1237" s="2">
        <v>-35.159999999999997</v>
      </c>
    </row>
    <row r="1238" spans="1:4">
      <c r="A1238" s="5">
        <v>1290.1500000000001</v>
      </c>
      <c r="B1238" s="8">
        <f t="shared" si="274"/>
        <v>-1.3401500000000002</v>
      </c>
      <c r="C1238" s="8">
        <f t="shared" si="275"/>
        <v>8.3099999999998175E-3</v>
      </c>
      <c r="D1238" s="2">
        <v>-34.57</v>
      </c>
    </row>
    <row r="1239" spans="1:4">
      <c r="A1239" s="5">
        <v>1281.1099999999999</v>
      </c>
      <c r="B1239" s="8">
        <f t="shared" si="274"/>
        <v>-1.3311099999999998</v>
      </c>
      <c r="C1239" s="8">
        <f t="shared" si="275"/>
        <v>9.0400000000003811E-3</v>
      </c>
      <c r="D1239" s="2">
        <v>-35.36</v>
      </c>
    </row>
    <row r="1240" spans="1:4">
      <c r="A1240" s="5">
        <v>1272.4000000000001</v>
      </c>
      <c r="B1240" s="8">
        <f t="shared" si="274"/>
        <v>-1.3224</v>
      </c>
      <c r="C1240" s="8">
        <f t="shared" si="275"/>
        <v>8.7099999999997735E-3</v>
      </c>
      <c r="D1240" s="2">
        <v>-34.97</v>
      </c>
    </row>
    <row r="1241" spans="1:4">
      <c r="A1241" s="5">
        <v>1264.17</v>
      </c>
      <c r="B1241" s="8">
        <f t="shared" si="274"/>
        <v>-1.3141700000000001</v>
      </c>
      <c r="C1241" s="8">
        <f t="shared" si="275"/>
        <v>8.2299999999999596E-3</v>
      </c>
      <c r="D1241" s="2">
        <v>-34.770000000000003</v>
      </c>
    </row>
    <row r="1242" spans="1:4">
      <c r="A1242" s="5">
        <v>1255.57</v>
      </c>
      <c r="B1242" s="8">
        <f t="shared" si="274"/>
        <v>-1.3055699999999999</v>
      </c>
      <c r="C1242" s="8">
        <f t="shared" si="275"/>
        <v>8.6000000000001631E-3</v>
      </c>
      <c r="D1242" s="2">
        <v>-35.54</v>
      </c>
    </row>
    <row r="1243" spans="1:4">
      <c r="A1243" s="5">
        <v>1246.76</v>
      </c>
      <c r="B1243" s="8">
        <f t="shared" si="274"/>
        <v>-1.2967599999999999</v>
      </c>
      <c r="C1243" s="8">
        <f t="shared" si="275"/>
        <v>8.8099999999999845E-3</v>
      </c>
      <c r="D1243" s="2">
        <v>-35.49</v>
      </c>
    </row>
    <row r="1244" spans="1:4">
      <c r="A1244" s="5">
        <v>1237.0999999999999</v>
      </c>
      <c r="B1244" s="8">
        <f t="shared" si="274"/>
        <v>-1.2870999999999999</v>
      </c>
      <c r="C1244" s="8">
        <f t="shared" si="275"/>
        <v>9.6600000000000019E-3</v>
      </c>
      <c r="D1244" s="2">
        <v>-34.880000000000003</v>
      </c>
    </row>
    <row r="1245" spans="1:4">
      <c r="A1245" s="5">
        <v>1227.4100000000001</v>
      </c>
      <c r="B1245" s="8">
        <f t="shared" si="274"/>
        <v>-1.2774100000000002</v>
      </c>
      <c r="C1245" s="8">
        <f t="shared" si="275"/>
        <v>9.6899999999997544E-3</v>
      </c>
      <c r="D1245" s="2">
        <v>-35.39</v>
      </c>
    </row>
    <row r="1246" spans="1:4">
      <c r="A1246" s="5">
        <v>1218.1199999999999</v>
      </c>
      <c r="B1246" s="8">
        <f t="shared" si="274"/>
        <v>-1.2681199999999999</v>
      </c>
      <c r="C1246" s="8">
        <f t="shared" si="275"/>
        <v>9.2900000000002425E-3</v>
      </c>
      <c r="D1246" s="2">
        <v>-35.56</v>
      </c>
    </row>
    <row r="1247" spans="1:4">
      <c r="A1247" s="5">
        <v>1209.57</v>
      </c>
      <c r="B1247" s="8">
        <f t="shared" si="274"/>
        <v>-1.2595699999999999</v>
      </c>
      <c r="C1247" s="8">
        <f t="shared" si="275"/>
        <v>8.5500000000000576E-3</v>
      </c>
      <c r="D1247" s="2">
        <v>-34.93</v>
      </c>
    </row>
    <row r="1248" spans="1:4">
      <c r="A1248" s="5">
        <v>1201.32</v>
      </c>
      <c r="B1248" s="8">
        <f t="shared" si="274"/>
        <v>-1.25132</v>
      </c>
      <c r="C1248" s="8">
        <f t="shared" si="275"/>
        <v>8.2499999999998685E-3</v>
      </c>
      <c r="D1248" s="2">
        <v>-34.6</v>
      </c>
    </row>
    <row r="1249" spans="1:4">
      <c r="A1249" s="5">
        <v>1193.3</v>
      </c>
      <c r="B1249" s="8">
        <f t="shared" si="274"/>
        <v>-1.2432999999999998</v>
      </c>
      <c r="C1249" s="8">
        <f t="shared" si="275"/>
        <v>8.0200000000001381E-3</v>
      </c>
      <c r="D1249" s="2">
        <v>-34.61</v>
      </c>
    </row>
    <row r="1250" spans="1:4">
      <c r="A1250" s="5">
        <v>1184.0899999999999</v>
      </c>
      <c r="B1250" s="8">
        <f t="shared" si="274"/>
        <v>-1.2340899999999999</v>
      </c>
      <c r="C1250" s="8">
        <f t="shared" si="275"/>
        <v>9.2099999999999405E-3</v>
      </c>
      <c r="D1250" s="2">
        <v>-35.22</v>
      </c>
    </row>
    <row r="1251" spans="1:4">
      <c r="A1251" s="5">
        <v>1175.47</v>
      </c>
      <c r="B1251" s="8">
        <f t="shared" si="274"/>
        <v>-1.2254700000000001</v>
      </c>
      <c r="C1251" s="8">
        <f t="shared" si="275"/>
        <v>8.61999999999985E-3</v>
      </c>
      <c r="D1251" s="2">
        <v>-35.090000000000003</v>
      </c>
    </row>
    <row r="1252" spans="1:4">
      <c r="A1252" s="5">
        <v>1166.3800000000001</v>
      </c>
      <c r="B1252" s="8">
        <f t="shared" si="274"/>
        <v>-1.21638</v>
      </c>
      <c r="C1252" s="8">
        <f t="shared" si="275"/>
        <v>9.0900000000000425E-3</v>
      </c>
      <c r="D1252" s="2">
        <v>-35.590000000000003</v>
      </c>
    </row>
    <row r="1253" spans="1:4">
      <c r="A1253" s="5">
        <v>1158.18</v>
      </c>
      <c r="B1253" s="8">
        <f t="shared" si="274"/>
        <v>-1.20818</v>
      </c>
      <c r="C1253" s="8">
        <f t="shared" si="275"/>
        <v>8.1999999999999851E-3</v>
      </c>
      <c r="D1253" s="2">
        <v>-34.369999999999997</v>
      </c>
    </row>
    <row r="1254" spans="1:4">
      <c r="A1254" s="5">
        <v>1149.8499999999999</v>
      </c>
      <c r="B1254" s="8">
        <f t="shared" si="274"/>
        <v>-1.1998499999999999</v>
      </c>
      <c r="C1254" s="8">
        <f t="shared" si="275"/>
        <v>8.3300000000001706E-3</v>
      </c>
      <c r="D1254" s="2">
        <v>-34.86</v>
      </c>
    </row>
    <row r="1255" spans="1:4">
      <c r="A1255" s="5">
        <v>1140.29</v>
      </c>
      <c r="B1255" s="8">
        <f t="shared" si="274"/>
        <v>-1.1902900000000001</v>
      </c>
      <c r="C1255" s="8">
        <f t="shared" si="275"/>
        <v>9.5599999999997909E-3</v>
      </c>
      <c r="D1255" s="2">
        <v>-35.270000000000003</v>
      </c>
    </row>
    <row r="1256" spans="1:4">
      <c r="A1256" s="5">
        <v>1132.32</v>
      </c>
      <c r="B1256" s="8">
        <f t="shared" si="274"/>
        <v>-1.18232</v>
      </c>
      <c r="C1256" s="8">
        <f t="shared" si="275"/>
        <v>7.9700000000000326E-3</v>
      </c>
      <c r="D1256" s="2">
        <v>-35.590000000000003</v>
      </c>
    </row>
    <row r="1257" spans="1:4">
      <c r="A1257" s="5">
        <v>1124.27</v>
      </c>
      <c r="B1257" s="8">
        <f t="shared" si="274"/>
        <v>-1.1742699999999999</v>
      </c>
      <c r="C1257" s="8">
        <f t="shared" si="275"/>
        <v>8.0500000000001126E-3</v>
      </c>
      <c r="D1257" s="2">
        <v>-35.4</v>
      </c>
    </row>
    <row r="1258" spans="1:4">
      <c r="A1258" s="5">
        <v>1115.06</v>
      </c>
      <c r="B1258" s="8">
        <f t="shared" si="274"/>
        <v>-1.16506</v>
      </c>
      <c r="C1258" s="8">
        <f t="shared" si="275"/>
        <v>9.2099999999999405E-3</v>
      </c>
      <c r="D1258" s="2">
        <v>-34.340000000000003</v>
      </c>
    </row>
    <row r="1259" spans="1:4">
      <c r="A1259" s="5">
        <v>1106.3599999999999</v>
      </c>
      <c r="B1259" s="8">
        <f t="shared" si="274"/>
        <v>-1.1563599999999998</v>
      </c>
      <c r="C1259" s="8">
        <f t="shared" si="275"/>
        <v>8.7000000000001521E-3</v>
      </c>
      <c r="D1259" s="2">
        <v>-35.49</v>
      </c>
    </row>
    <row r="1260" spans="1:4">
      <c r="A1260" s="5">
        <v>1098.18</v>
      </c>
      <c r="B1260" s="8">
        <f t="shared" si="274"/>
        <v>-1.14818</v>
      </c>
      <c r="C1260" s="8">
        <f t="shared" si="275"/>
        <v>8.1799999999998541E-3</v>
      </c>
      <c r="D1260" s="2">
        <v>-35.119999999999997</v>
      </c>
    </row>
    <row r="1261" spans="1:4">
      <c r="A1261" s="5">
        <v>1090.1300000000001</v>
      </c>
      <c r="B1261" s="8">
        <f t="shared" si="274"/>
        <v>-1.1401300000000001</v>
      </c>
      <c r="C1261" s="8">
        <f t="shared" si="275"/>
        <v>8.0499999999998906E-3</v>
      </c>
      <c r="D1261" s="2">
        <v>-36.17</v>
      </c>
    </row>
    <row r="1262" spans="1:4">
      <c r="A1262" s="5">
        <v>1080.8499999999999</v>
      </c>
      <c r="B1262" s="8">
        <f t="shared" si="274"/>
        <v>-1.1308499999999999</v>
      </c>
      <c r="C1262" s="8">
        <f t="shared" si="275"/>
        <v>9.280000000000177E-3</v>
      </c>
      <c r="D1262" s="2">
        <v>-35.08</v>
      </c>
    </row>
    <row r="1263" spans="1:4">
      <c r="A1263" s="5">
        <v>1071.8499999999999</v>
      </c>
      <c r="B1263" s="8">
        <f t="shared" si="274"/>
        <v>-1.12185</v>
      </c>
      <c r="C1263" s="8">
        <f t="shared" si="275"/>
        <v>8.999999999999897E-3</v>
      </c>
      <c r="D1263" s="2">
        <v>-35.130000000000003</v>
      </c>
    </row>
    <row r="1264" spans="1:4">
      <c r="A1264" s="5">
        <v>1063.67</v>
      </c>
      <c r="B1264" s="8">
        <f t="shared" si="274"/>
        <v>-1.1136700000000002</v>
      </c>
      <c r="C1264" s="8">
        <f t="shared" si="275"/>
        <v>8.1799999999998541E-3</v>
      </c>
      <c r="D1264" s="2">
        <v>-35.24</v>
      </c>
    </row>
    <row r="1265" spans="1:4">
      <c r="A1265" s="5">
        <v>1054.83</v>
      </c>
      <c r="B1265" s="8">
        <f t="shared" si="274"/>
        <v>-1.10483</v>
      </c>
      <c r="C1265" s="8">
        <f t="shared" si="275"/>
        <v>8.840000000000181E-3</v>
      </c>
      <c r="D1265" s="2">
        <v>-34.729999999999997</v>
      </c>
    </row>
    <row r="1266" spans="1:4">
      <c r="A1266" s="5">
        <v>1046.32</v>
      </c>
      <c r="B1266" s="8">
        <f t="shared" si="274"/>
        <v>-1.09632</v>
      </c>
      <c r="C1266" s="8">
        <f t="shared" si="275"/>
        <v>8.5100000000000176E-3</v>
      </c>
      <c r="D1266" s="2">
        <v>-35.4</v>
      </c>
    </row>
    <row r="1267" spans="1:4">
      <c r="A1267" s="5">
        <v>1036.8399999999999</v>
      </c>
      <c r="B1267" s="8">
        <f t="shared" si="274"/>
        <v>-1.08684</v>
      </c>
      <c r="C1267" s="8">
        <f t="shared" si="275"/>
        <v>9.4799999999999329E-3</v>
      </c>
      <c r="D1267" s="2">
        <v>-34.57</v>
      </c>
    </row>
    <row r="1268" spans="1:4">
      <c r="A1268" s="5">
        <v>1027.6099999999999</v>
      </c>
      <c r="B1268" s="8">
        <f t="shared" si="274"/>
        <v>-1.07761</v>
      </c>
      <c r="C1268" s="8">
        <f t="shared" si="275"/>
        <v>9.2300000000000715E-3</v>
      </c>
      <c r="D1268" s="2">
        <v>-35.35</v>
      </c>
    </row>
    <row r="1269" spans="1:4">
      <c r="A1269" s="5">
        <v>1019.07</v>
      </c>
      <c r="B1269" s="8">
        <f t="shared" si="274"/>
        <v>-1.0690700000000002</v>
      </c>
      <c r="C1269" s="8">
        <f t="shared" si="275"/>
        <v>8.53999999999977E-3</v>
      </c>
      <c r="D1269" s="2">
        <v>-34.630000000000003</v>
      </c>
    </row>
    <row r="1270" spans="1:4">
      <c r="A1270" s="5">
        <v>1010.55</v>
      </c>
      <c r="B1270" s="8">
        <f t="shared" si="274"/>
        <v>-1.0605499999999999</v>
      </c>
      <c r="C1270" s="8">
        <f t="shared" si="275"/>
        <v>8.5200000000003051E-3</v>
      </c>
      <c r="D1270" s="2">
        <v>-34.08</v>
      </c>
    </row>
    <row r="1271" spans="1:4">
      <c r="A1271" s="5">
        <v>1001.88</v>
      </c>
      <c r="B1271" s="8">
        <f t="shared" si="274"/>
        <v>-1.0518800000000001</v>
      </c>
      <c r="C1271" s="8">
        <f t="shared" si="275"/>
        <v>8.6699999999997335E-3</v>
      </c>
      <c r="D1271" s="2">
        <v>-34.6</v>
      </c>
    </row>
    <row r="1272" spans="1:4">
      <c r="A1272" s="5">
        <v>993.33</v>
      </c>
      <c r="B1272" s="8">
        <f t="shared" si="274"/>
        <v>-1.0433299999999999</v>
      </c>
      <c r="C1272" s="8">
        <f t="shared" si="275"/>
        <v>8.5500000000002796E-3</v>
      </c>
      <c r="D1272" s="2">
        <v>-34.049999999999997</v>
      </c>
    </row>
    <row r="1273" spans="1:4">
      <c r="A1273" s="5">
        <v>984.33</v>
      </c>
      <c r="B1273" s="8">
        <f t="shared" si="274"/>
        <v>-1.03433</v>
      </c>
      <c r="C1273" s="8">
        <f t="shared" si="275"/>
        <v>8.999999999999897E-3</v>
      </c>
      <c r="D1273" s="2">
        <v>-35.53</v>
      </c>
    </row>
    <row r="1274" spans="1:4">
      <c r="A1274" s="5">
        <v>975.89</v>
      </c>
      <c r="B1274" s="8">
        <f t="shared" si="274"/>
        <v>-1.02589</v>
      </c>
      <c r="C1274" s="8">
        <f t="shared" si="275"/>
        <v>8.4400000000000031E-3</v>
      </c>
      <c r="D1274" s="2">
        <v>-34.020000000000003</v>
      </c>
    </row>
    <row r="1275" spans="1:4">
      <c r="A1275" s="5">
        <v>967.74</v>
      </c>
      <c r="B1275" s="8">
        <f t="shared" si="274"/>
        <v>-1.0177400000000001</v>
      </c>
      <c r="C1275" s="8">
        <f t="shared" si="275"/>
        <v>8.1499999999998796E-3</v>
      </c>
      <c r="D1275" s="2">
        <v>-34.479999999999997</v>
      </c>
    </row>
    <row r="1276" spans="1:4">
      <c r="A1276" s="5">
        <v>957.78</v>
      </c>
      <c r="B1276" s="8">
        <f t="shared" si="274"/>
        <v>-1.0077799999999999</v>
      </c>
      <c r="C1276" s="8">
        <f t="shared" si="275"/>
        <v>9.9600000000001909E-3</v>
      </c>
      <c r="D1276" s="2">
        <v>-34.26</v>
      </c>
    </row>
    <row r="1277" spans="1:4">
      <c r="A1277" s="5">
        <v>949.67</v>
      </c>
      <c r="B1277" s="8">
        <f t="shared" si="274"/>
        <v>-0.99966999999999995</v>
      </c>
      <c r="C1277" s="8">
        <f t="shared" si="275"/>
        <v>8.1099999999999506E-3</v>
      </c>
      <c r="D1277" s="2">
        <v>-34.78</v>
      </c>
    </row>
    <row r="1278" spans="1:4">
      <c r="A1278" s="5">
        <v>941.04</v>
      </c>
      <c r="B1278" s="8">
        <f t="shared" si="274"/>
        <v>-0.99103999999999992</v>
      </c>
      <c r="C1278" s="8">
        <f t="shared" si="275"/>
        <v>8.6300000000000265E-3</v>
      </c>
      <c r="D1278" s="2">
        <v>-34.85</v>
      </c>
    </row>
    <row r="1279" spans="1:4">
      <c r="A1279" s="5">
        <v>932.38</v>
      </c>
      <c r="B1279" s="8">
        <f t="shared" si="274"/>
        <v>-0.98238000000000003</v>
      </c>
      <c r="C1279" s="8">
        <f t="shared" si="275"/>
        <v>8.65999999999989E-3</v>
      </c>
      <c r="D1279" s="2">
        <v>-34.549999999999997</v>
      </c>
    </row>
    <row r="1280" spans="1:4">
      <c r="A1280" s="5">
        <v>924.95</v>
      </c>
      <c r="B1280" s="8">
        <f t="shared" si="274"/>
        <v>-0.97495000000000009</v>
      </c>
      <c r="C1280" s="8">
        <f t="shared" si="275"/>
        <v>7.4299999999999367E-3</v>
      </c>
      <c r="D1280" s="2">
        <v>-34.57</v>
      </c>
    </row>
    <row r="1281" spans="1:4">
      <c r="A1281" s="5">
        <v>915.04</v>
      </c>
      <c r="B1281" s="8">
        <f t="shared" si="274"/>
        <v>-0.96504000000000001</v>
      </c>
      <c r="C1281" s="8">
        <f t="shared" si="275"/>
        <v>9.9100000000000854E-3</v>
      </c>
      <c r="D1281" s="2">
        <v>-35.54</v>
      </c>
    </row>
    <row r="1282" spans="1:4">
      <c r="A1282" s="5">
        <v>906.79</v>
      </c>
      <c r="B1282" s="8">
        <f t="shared" si="274"/>
        <v>-0.95678999999999992</v>
      </c>
      <c r="C1282" s="8">
        <f t="shared" si="275"/>
        <v>8.2500000000000906E-3</v>
      </c>
      <c r="D1282" s="2">
        <v>-35.03</v>
      </c>
    </row>
    <row r="1283" spans="1:4">
      <c r="A1283" s="5">
        <v>898.31</v>
      </c>
      <c r="B1283" s="8">
        <f t="shared" ref="B1283:B1346" si="276">(-A1283-50)/1000</f>
        <v>-0.94830999999999999</v>
      </c>
      <c r="C1283" s="8">
        <f t="shared" si="275"/>
        <v>8.479999999999932E-3</v>
      </c>
      <c r="D1283" s="2">
        <v>-34.880000000000003</v>
      </c>
    </row>
    <row r="1284" spans="1:4">
      <c r="A1284" s="5">
        <v>889.73</v>
      </c>
      <c r="B1284" s="8">
        <f t="shared" si="276"/>
        <v>-0.93973000000000007</v>
      </c>
      <c r="C1284" s="8">
        <f t="shared" ref="C1284:C1347" si="277">ABS(B1283-B1284)</f>
        <v>8.579999999999921E-3</v>
      </c>
      <c r="D1284" s="2">
        <v>-35.200000000000003</v>
      </c>
    </row>
    <row r="1285" spans="1:4">
      <c r="A1285" s="5">
        <v>882.43</v>
      </c>
      <c r="B1285" s="8">
        <f t="shared" si="276"/>
        <v>-0.93242999999999998</v>
      </c>
      <c r="C1285" s="8">
        <f t="shared" si="277"/>
        <v>7.3000000000000842E-3</v>
      </c>
      <c r="D1285" s="2">
        <v>-34.82</v>
      </c>
    </row>
    <row r="1286" spans="1:4">
      <c r="A1286" s="5">
        <v>872.1</v>
      </c>
      <c r="B1286" s="8">
        <f t="shared" si="276"/>
        <v>-0.92210000000000003</v>
      </c>
      <c r="C1286" s="8">
        <f t="shared" si="277"/>
        <v>1.032999999999995E-2</v>
      </c>
      <c r="D1286" s="2">
        <v>-35.01</v>
      </c>
    </row>
    <row r="1287" spans="1:4">
      <c r="A1287" s="5">
        <v>862.48</v>
      </c>
      <c r="B1287" s="8">
        <f t="shared" si="276"/>
        <v>-0.91248000000000007</v>
      </c>
      <c r="C1287" s="8">
        <f t="shared" si="277"/>
        <v>9.6199999999999619E-3</v>
      </c>
      <c r="D1287" s="2">
        <v>-34.67</v>
      </c>
    </row>
    <row r="1288" spans="1:4">
      <c r="A1288" s="5">
        <v>854.5</v>
      </c>
      <c r="B1288" s="8">
        <f t="shared" si="276"/>
        <v>-0.90449999999999997</v>
      </c>
      <c r="C1288" s="8">
        <f t="shared" si="277"/>
        <v>7.9800000000000981E-3</v>
      </c>
      <c r="D1288" s="2">
        <v>-35.119999999999997</v>
      </c>
    </row>
    <row r="1289" spans="1:4">
      <c r="A1289" s="5">
        <v>845.85</v>
      </c>
      <c r="B1289" s="8">
        <f t="shared" si="276"/>
        <v>-0.89585000000000004</v>
      </c>
      <c r="C1289" s="8">
        <f t="shared" si="277"/>
        <v>8.6499999999999355E-3</v>
      </c>
      <c r="D1289" s="2">
        <v>-34.56</v>
      </c>
    </row>
    <row r="1290" spans="1:4">
      <c r="A1290" s="5">
        <v>837.53</v>
      </c>
      <c r="B1290" s="8">
        <f t="shared" si="276"/>
        <v>-0.88752999999999993</v>
      </c>
      <c r="C1290" s="8">
        <f t="shared" si="277"/>
        <v>8.3200000000001051E-3</v>
      </c>
      <c r="D1290" s="2">
        <v>-35.229999999999997</v>
      </c>
    </row>
    <row r="1291" spans="1:4">
      <c r="A1291" s="5">
        <v>829</v>
      </c>
      <c r="B1291" s="8">
        <f t="shared" si="276"/>
        <v>-0.879</v>
      </c>
      <c r="C1291" s="8">
        <f t="shared" si="277"/>
        <v>8.5299999999999265E-3</v>
      </c>
      <c r="D1291" s="2">
        <v>-34.49</v>
      </c>
    </row>
    <row r="1292" spans="1:4">
      <c r="A1292" s="5">
        <v>819.96</v>
      </c>
      <c r="B1292" s="8">
        <f t="shared" si="276"/>
        <v>-0.86996000000000007</v>
      </c>
      <c r="C1292" s="8">
        <f t="shared" si="277"/>
        <v>9.039999999999937E-3</v>
      </c>
      <c r="D1292" s="2">
        <v>-34.270000000000003</v>
      </c>
    </row>
    <row r="1293" spans="1:4">
      <c r="A1293" s="5">
        <v>812.04</v>
      </c>
      <c r="B1293" s="8">
        <f t="shared" si="276"/>
        <v>-0.86203999999999992</v>
      </c>
      <c r="C1293" s="8">
        <f t="shared" si="277"/>
        <v>7.9200000000001491E-3</v>
      </c>
      <c r="D1293" s="2">
        <v>-34.57</v>
      </c>
    </row>
    <row r="1294" spans="1:4">
      <c r="A1294" s="5">
        <v>803.78</v>
      </c>
      <c r="B1294" s="8">
        <f t="shared" si="276"/>
        <v>-0.85377999999999998</v>
      </c>
      <c r="C1294" s="8">
        <f t="shared" si="277"/>
        <v>8.2599999999999341E-3</v>
      </c>
      <c r="D1294" s="2">
        <v>-34.51</v>
      </c>
    </row>
    <row r="1295" spans="1:4">
      <c r="A1295" s="5">
        <v>794.78</v>
      </c>
      <c r="B1295" s="8">
        <f t="shared" si="276"/>
        <v>-0.84477999999999998</v>
      </c>
      <c r="C1295" s="8">
        <f t="shared" si="277"/>
        <v>9.000000000000008E-3</v>
      </c>
      <c r="D1295" s="2">
        <v>-35.6</v>
      </c>
    </row>
    <row r="1296" spans="1:4">
      <c r="A1296" s="5">
        <v>786.55</v>
      </c>
      <c r="B1296" s="8">
        <f t="shared" si="276"/>
        <v>-0.8365499999999999</v>
      </c>
      <c r="C1296" s="8">
        <f t="shared" si="277"/>
        <v>8.2300000000000706E-3</v>
      </c>
      <c r="D1296" s="2">
        <v>-35.6</v>
      </c>
    </row>
    <row r="1297" spans="1:4">
      <c r="A1297" s="5">
        <v>776.71</v>
      </c>
      <c r="B1297" s="8">
        <f t="shared" si="276"/>
        <v>-0.82671000000000006</v>
      </c>
      <c r="C1297" s="8">
        <f t="shared" si="277"/>
        <v>9.8399999999998489E-3</v>
      </c>
      <c r="D1297" s="2">
        <v>-35.35</v>
      </c>
    </row>
    <row r="1298" spans="1:4">
      <c r="A1298" s="5">
        <v>767.3</v>
      </c>
      <c r="B1298" s="8">
        <f t="shared" si="276"/>
        <v>-0.81729999999999992</v>
      </c>
      <c r="C1298" s="8">
        <f t="shared" si="277"/>
        <v>9.4100000000001405E-3</v>
      </c>
      <c r="D1298" s="2">
        <v>-35.119999999999997</v>
      </c>
    </row>
    <row r="1299" spans="1:4">
      <c r="A1299" s="5">
        <v>758.35</v>
      </c>
      <c r="B1299" s="8">
        <f t="shared" si="276"/>
        <v>-0.80835000000000001</v>
      </c>
      <c r="C1299" s="8">
        <f t="shared" si="277"/>
        <v>8.9499999999999025E-3</v>
      </c>
      <c r="D1299" s="2">
        <v>-34.97</v>
      </c>
    </row>
    <row r="1300" spans="1:4">
      <c r="A1300" s="5">
        <v>748.89</v>
      </c>
      <c r="B1300" s="8">
        <f t="shared" si="276"/>
        <v>-0.79888999999999999</v>
      </c>
      <c r="C1300" s="8">
        <f t="shared" si="277"/>
        <v>9.4600000000000239E-3</v>
      </c>
      <c r="D1300" s="2">
        <v>-35.36</v>
      </c>
    </row>
    <row r="1301" spans="1:4">
      <c r="A1301" s="5">
        <v>738.73</v>
      </c>
      <c r="B1301" s="8">
        <f t="shared" si="276"/>
        <v>-0.78873000000000004</v>
      </c>
      <c r="C1301" s="8">
        <f t="shared" si="277"/>
        <v>1.0159999999999947E-2</v>
      </c>
      <c r="D1301" s="2">
        <v>-34.14</v>
      </c>
    </row>
    <row r="1302" spans="1:4">
      <c r="A1302" s="5">
        <v>730.11</v>
      </c>
      <c r="B1302" s="8">
        <f t="shared" si="276"/>
        <v>-0.78010999999999997</v>
      </c>
      <c r="C1302" s="8">
        <f t="shared" si="277"/>
        <v>8.620000000000072E-3</v>
      </c>
      <c r="D1302" s="2">
        <v>-34.67</v>
      </c>
    </row>
    <row r="1303" spans="1:4">
      <c r="A1303" s="5">
        <v>720</v>
      </c>
      <c r="B1303" s="8">
        <f t="shared" si="276"/>
        <v>-0.77</v>
      </c>
      <c r="C1303" s="8">
        <f t="shared" si="277"/>
        <v>1.0109999999999952E-2</v>
      </c>
      <c r="D1303" s="2">
        <v>-34.869999999999997</v>
      </c>
    </row>
    <row r="1304" spans="1:4">
      <c r="A1304" s="5">
        <v>711.1</v>
      </c>
      <c r="B1304" s="8">
        <f t="shared" si="276"/>
        <v>-0.7611</v>
      </c>
      <c r="C1304" s="8">
        <f t="shared" si="277"/>
        <v>8.900000000000019E-3</v>
      </c>
      <c r="D1304" s="2">
        <v>-35.75</v>
      </c>
    </row>
    <row r="1305" spans="1:4">
      <c r="A1305" s="5">
        <v>702.74</v>
      </c>
      <c r="B1305" s="8">
        <f t="shared" si="276"/>
        <v>-0.75273999999999996</v>
      </c>
      <c r="C1305" s="8">
        <f t="shared" si="277"/>
        <v>8.3600000000000341E-3</v>
      </c>
      <c r="D1305" s="2">
        <v>-35.049999999999997</v>
      </c>
    </row>
    <row r="1306" spans="1:4">
      <c r="A1306" s="5">
        <v>693.18</v>
      </c>
      <c r="B1306" s="8">
        <f t="shared" si="276"/>
        <v>-0.74317999999999995</v>
      </c>
      <c r="C1306" s="8">
        <f t="shared" si="277"/>
        <v>9.5600000000000129E-3</v>
      </c>
      <c r="D1306" s="2">
        <v>-34.46</v>
      </c>
    </row>
    <row r="1307" spans="1:4">
      <c r="A1307" s="5">
        <v>684.33</v>
      </c>
      <c r="B1307" s="8">
        <f t="shared" si="276"/>
        <v>-0.73433000000000004</v>
      </c>
      <c r="C1307" s="8">
        <f t="shared" si="277"/>
        <v>8.8499999999999135E-3</v>
      </c>
      <c r="D1307" s="2">
        <v>-35.6</v>
      </c>
    </row>
    <row r="1308" spans="1:4">
      <c r="A1308" s="5">
        <v>675.63</v>
      </c>
      <c r="B1308" s="8">
        <f t="shared" si="276"/>
        <v>-0.72563</v>
      </c>
      <c r="C1308" s="8">
        <f t="shared" si="277"/>
        <v>8.700000000000041E-3</v>
      </c>
      <c r="D1308" s="2">
        <v>-34.950000000000003</v>
      </c>
    </row>
    <row r="1309" spans="1:4">
      <c r="A1309" s="5">
        <v>666.92</v>
      </c>
      <c r="B1309" s="8">
        <f t="shared" si="276"/>
        <v>-0.71692</v>
      </c>
      <c r="C1309" s="8">
        <f t="shared" si="277"/>
        <v>8.7099999999999955E-3</v>
      </c>
      <c r="D1309" s="2">
        <v>-34.07</v>
      </c>
    </row>
    <row r="1310" spans="1:4">
      <c r="A1310" s="5">
        <v>658.5</v>
      </c>
      <c r="B1310" s="8">
        <f t="shared" si="276"/>
        <v>-0.70850000000000002</v>
      </c>
      <c r="C1310" s="8">
        <f t="shared" si="277"/>
        <v>8.4199999999999831E-3</v>
      </c>
      <c r="D1310" s="2">
        <v>-35.49</v>
      </c>
    </row>
    <row r="1311" spans="1:4">
      <c r="A1311" s="5">
        <v>649.5</v>
      </c>
      <c r="B1311" s="8">
        <f t="shared" si="276"/>
        <v>-0.69950000000000001</v>
      </c>
      <c r="C1311" s="8">
        <f t="shared" si="277"/>
        <v>9.000000000000008E-3</v>
      </c>
      <c r="D1311" s="2">
        <v>-34.89</v>
      </c>
    </row>
    <row r="1312" spans="1:4">
      <c r="A1312" s="5">
        <v>640.66999999999996</v>
      </c>
      <c r="B1312" s="8">
        <f t="shared" si="276"/>
        <v>-0.69067000000000001</v>
      </c>
      <c r="C1312" s="8">
        <f t="shared" si="277"/>
        <v>8.8300000000000045E-3</v>
      </c>
      <c r="D1312" s="2">
        <v>-34.99</v>
      </c>
    </row>
    <row r="1313" spans="1:4">
      <c r="A1313" s="5">
        <v>632.33000000000004</v>
      </c>
      <c r="B1313" s="8">
        <f t="shared" si="276"/>
        <v>-0.68232999999999999</v>
      </c>
      <c r="C1313" s="8">
        <f t="shared" si="277"/>
        <v>8.3400000000000141E-3</v>
      </c>
      <c r="D1313" s="2">
        <v>-34.99</v>
      </c>
    </row>
    <row r="1314" spans="1:4">
      <c r="A1314" s="5">
        <v>623.33000000000004</v>
      </c>
      <c r="B1314" s="8">
        <f t="shared" si="276"/>
        <v>-0.6733300000000001</v>
      </c>
      <c r="C1314" s="8">
        <f t="shared" si="277"/>
        <v>8.999999999999897E-3</v>
      </c>
      <c r="D1314" s="2">
        <v>-35.11</v>
      </c>
    </row>
    <row r="1315" spans="1:4">
      <c r="A1315" s="5">
        <v>614.66999999999996</v>
      </c>
      <c r="B1315" s="8">
        <f t="shared" si="276"/>
        <v>-0.66466999999999998</v>
      </c>
      <c r="C1315" s="8">
        <f t="shared" si="277"/>
        <v>8.6600000000001121E-3</v>
      </c>
      <c r="D1315" s="2">
        <v>-35.36</v>
      </c>
    </row>
    <row r="1316" spans="1:4">
      <c r="A1316" s="5">
        <v>606.33000000000004</v>
      </c>
      <c r="B1316" s="8">
        <f t="shared" si="276"/>
        <v>-0.65633000000000008</v>
      </c>
      <c r="C1316" s="8">
        <f t="shared" si="277"/>
        <v>8.339999999999903E-3</v>
      </c>
      <c r="D1316" s="2">
        <v>-35.26</v>
      </c>
    </row>
    <row r="1317" spans="1:4">
      <c r="A1317" s="5">
        <v>597.66999999999996</v>
      </c>
      <c r="B1317" s="8">
        <f t="shared" si="276"/>
        <v>-0.64766999999999997</v>
      </c>
      <c r="C1317" s="8">
        <f t="shared" si="277"/>
        <v>8.6600000000001121E-3</v>
      </c>
      <c r="D1317" s="2">
        <v>-35.1</v>
      </c>
    </row>
    <row r="1318" spans="1:4">
      <c r="A1318" s="5">
        <v>589</v>
      </c>
      <c r="B1318" s="8">
        <f t="shared" si="276"/>
        <v>-0.63900000000000001</v>
      </c>
      <c r="C1318" s="8">
        <f t="shared" si="277"/>
        <v>8.6699999999999555E-3</v>
      </c>
      <c r="D1318" s="2">
        <v>-35.99</v>
      </c>
    </row>
    <row r="1319" spans="1:4">
      <c r="A1319" s="5">
        <v>581</v>
      </c>
      <c r="B1319" s="8">
        <f t="shared" si="276"/>
        <v>-0.63100000000000001</v>
      </c>
      <c r="C1319" s="8">
        <f t="shared" si="277"/>
        <v>8.0000000000000071E-3</v>
      </c>
      <c r="D1319" s="2">
        <v>-35.28</v>
      </c>
    </row>
    <row r="1320" spans="1:4">
      <c r="A1320" s="5">
        <v>572.66999999999996</v>
      </c>
      <c r="B1320" s="8">
        <f t="shared" si="276"/>
        <v>-0.62266999999999995</v>
      </c>
      <c r="C1320" s="8">
        <f t="shared" si="277"/>
        <v>8.3300000000000596E-3</v>
      </c>
      <c r="D1320" s="2">
        <v>-34.75</v>
      </c>
    </row>
    <row r="1321" spans="1:4">
      <c r="A1321" s="5">
        <v>564</v>
      </c>
      <c r="B1321" s="8">
        <f t="shared" si="276"/>
        <v>-0.61399999999999999</v>
      </c>
      <c r="C1321" s="8">
        <f t="shared" si="277"/>
        <v>8.6699999999999555E-3</v>
      </c>
      <c r="D1321" s="2">
        <v>-35.22</v>
      </c>
    </row>
    <row r="1322" spans="1:4">
      <c r="A1322" s="5">
        <v>556.5</v>
      </c>
      <c r="B1322" s="8">
        <f t="shared" si="276"/>
        <v>-0.60650000000000004</v>
      </c>
      <c r="C1322" s="8">
        <f t="shared" si="277"/>
        <v>7.4999999999999512E-3</v>
      </c>
      <c r="D1322" s="2">
        <v>-35.28</v>
      </c>
    </row>
    <row r="1323" spans="1:4">
      <c r="A1323" s="5">
        <v>548</v>
      </c>
      <c r="B1323" s="8">
        <f t="shared" si="276"/>
        <v>-0.59799999999999998</v>
      </c>
      <c r="C1323" s="8">
        <f t="shared" si="277"/>
        <v>8.5000000000000631E-3</v>
      </c>
      <c r="D1323" s="2">
        <v>-34.619999999999997</v>
      </c>
    </row>
    <row r="1324" spans="1:4">
      <c r="A1324" s="5">
        <v>539.33000000000004</v>
      </c>
      <c r="B1324" s="8">
        <f t="shared" si="276"/>
        <v>-0.58933000000000002</v>
      </c>
      <c r="C1324" s="8">
        <f t="shared" si="277"/>
        <v>8.6699999999999555E-3</v>
      </c>
      <c r="D1324" s="2">
        <v>-34.380000000000003</v>
      </c>
    </row>
    <row r="1325" spans="1:4">
      <c r="A1325" s="5">
        <v>531</v>
      </c>
      <c r="B1325" s="8">
        <f t="shared" si="276"/>
        <v>-0.58099999999999996</v>
      </c>
      <c r="C1325" s="8">
        <f t="shared" si="277"/>
        <v>8.3300000000000596E-3</v>
      </c>
      <c r="D1325" s="2">
        <v>-34.840000000000003</v>
      </c>
    </row>
    <row r="1326" spans="1:4">
      <c r="A1326" s="5">
        <v>523</v>
      </c>
      <c r="B1326" s="8">
        <f t="shared" si="276"/>
        <v>-0.57299999999999995</v>
      </c>
      <c r="C1326" s="8">
        <f t="shared" si="277"/>
        <v>8.0000000000000071E-3</v>
      </c>
      <c r="D1326" s="2">
        <v>-34.619999999999997</v>
      </c>
    </row>
    <row r="1327" spans="1:4">
      <c r="A1327" s="5">
        <v>515.33000000000004</v>
      </c>
      <c r="B1327" s="8">
        <f t="shared" si="276"/>
        <v>-0.56533</v>
      </c>
      <c r="C1327" s="8">
        <f t="shared" si="277"/>
        <v>7.6699999999999546E-3</v>
      </c>
      <c r="D1327" s="2">
        <v>-35.28</v>
      </c>
    </row>
    <row r="1328" spans="1:4">
      <c r="A1328" s="5">
        <v>506.5</v>
      </c>
      <c r="B1328" s="8">
        <f t="shared" si="276"/>
        <v>-0.55649999999999999</v>
      </c>
      <c r="C1328" s="8">
        <f t="shared" si="277"/>
        <v>8.8300000000000045E-3</v>
      </c>
      <c r="D1328" s="2">
        <v>-34.93</v>
      </c>
    </row>
    <row r="1329" spans="1:4">
      <c r="A1329" s="5">
        <v>498</v>
      </c>
      <c r="B1329" s="8">
        <f t="shared" si="276"/>
        <v>-0.54800000000000004</v>
      </c>
      <c r="C1329" s="8">
        <f t="shared" si="277"/>
        <v>8.499999999999952E-3</v>
      </c>
      <c r="D1329" s="2">
        <v>-35.25</v>
      </c>
    </row>
    <row r="1330" spans="1:4">
      <c r="A1330" s="5">
        <v>489.67</v>
      </c>
      <c r="B1330" s="8">
        <f t="shared" si="276"/>
        <v>-0.53967000000000009</v>
      </c>
      <c r="C1330" s="8">
        <f t="shared" si="277"/>
        <v>8.3299999999999486E-3</v>
      </c>
      <c r="D1330" s="2">
        <v>-34.57</v>
      </c>
    </row>
    <row r="1331" spans="1:4">
      <c r="A1331" s="5">
        <v>480</v>
      </c>
      <c r="B1331" s="8">
        <f t="shared" si="276"/>
        <v>-0.53</v>
      </c>
      <c r="C1331" s="8">
        <f t="shared" si="277"/>
        <v>9.6700000000000674E-3</v>
      </c>
      <c r="D1331" s="2">
        <v>-35.08</v>
      </c>
    </row>
    <row r="1332" spans="1:4">
      <c r="A1332" s="5">
        <v>470.25</v>
      </c>
      <c r="B1332" s="8">
        <f t="shared" si="276"/>
        <v>-0.52024999999999999</v>
      </c>
      <c r="C1332" s="8">
        <f t="shared" si="277"/>
        <v>9.7500000000000364E-3</v>
      </c>
      <c r="D1332" s="2">
        <v>-35.590000000000003</v>
      </c>
    </row>
    <row r="1333" spans="1:4">
      <c r="A1333" s="5">
        <v>461.33</v>
      </c>
      <c r="B1333" s="8">
        <f t="shared" si="276"/>
        <v>-0.51132999999999995</v>
      </c>
      <c r="C1333" s="8">
        <f t="shared" si="277"/>
        <v>8.920000000000039E-3</v>
      </c>
      <c r="D1333" s="2">
        <v>-35.68</v>
      </c>
    </row>
    <row r="1334" spans="1:4">
      <c r="A1334" s="5">
        <v>453</v>
      </c>
      <c r="B1334" s="8">
        <f t="shared" si="276"/>
        <v>-0.503</v>
      </c>
      <c r="C1334" s="8">
        <f t="shared" si="277"/>
        <v>8.3299999999999486E-3</v>
      </c>
      <c r="D1334" s="2">
        <v>-34.71</v>
      </c>
    </row>
    <row r="1335" spans="1:4">
      <c r="A1335" s="5">
        <v>445.33</v>
      </c>
      <c r="B1335" s="8">
        <f t="shared" si="276"/>
        <v>-0.49532999999999999</v>
      </c>
      <c r="C1335" s="8">
        <f t="shared" si="277"/>
        <v>7.6700000000000101E-3</v>
      </c>
      <c r="D1335" s="2">
        <v>-34.880000000000003</v>
      </c>
    </row>
    <row r="1336" spans="1:4">
      <c r="A1336" s="5">
        <v>437.33</v>
      </c>
      <c r="B1336" s="8">
        <f t="shared" si="276"/>
        <v>-0.48732999999999999</v>
      </c>
      <c r="C1336" s="8">
        <f t="shared" si="277"/>
        <v>8.0000000000000071E-3</v>
      </c>
      <c r="D1336" s="2">
        <v>-35.049999999999997</v>
      </c>
    </row>
    <row r="1337" spans="1:4">
      <c r="A1337" s="5">
        <v>427.5</v>
      </c>
      <c r="B1337" s="8">
        <f t="shared" si="276"/>
        <v>-0.47749999999999998</v>
      </c>
      <c r="C1337" s="8">
        <f t="shared" si="277"/>
        <v>9.8300000000000054E-3</v>
      </c>
      <c r="D1337" s="2">
        <v>-35.81</v>
      </c>
    </row>
    <row r="1338" spans="1:4">
      <c r="A1338" s="5">
        <v>419.33</v>
      </c>
      <c r="B1338" s="8">
        <f t="shared" si="276"/>
        <v>-0.46932999999999997</v>
      </c>
      <c r="C1338" s="8">
        <f t="shared" si="277"/>
        <v>8.1700000000000106E-3</v>
      </c>
      <c r="D1338" s="2">
        <v>-35.14</v>
      </c>
    </row>
    <row r="1339" spans="1:4">
      <c r="A1339" s="5">
        <v>411.33</v>
      </c>
      <c r="B1339" s="8">
        <f t="shared" si="276"/>
        <v>-0.46132999999999996</v>
      </c>
      <c r="C1339" s="8">
        <f t="shared" si="277"/>
        <v>8.0000000000000071E-3</v>
      </c>
      <c r="D1339" s="2">
        <v>-34.5</v>
      </c>
    </row>
    <row r="1340" spans="1:4">
      <c r="A1340" s="5">
        <v>403.5</v>
      </c>
      <c r="B1340" s="8">
        <f t="shared" si="276"/>
        <v>-0.45350000000000001</v>
      </c>
      <c r="C1340" s="8">
        <f t="shared" si="277"/>
        <v>7.8299999999999481E-3</v>
      </c>
      <c r="D1340" s="2">
        <v>-35.229999999999997</v>
      </c>
    </row>
    <row r="1341" spans="1:4">
      <c r="A1341" s="5">
        <v>395.33</v>
      </c>
      <c r="B1341" s="8">
        <f t="shared" si="276"/>
        <v>-0.44533</v>
      </c>
      <c r="C1341" s="8">
        <f t="shared" si="277"/>
        <v>8.1700000000000106E-3</v>
      </c>
      <c r="D1341" s="2">
        <v>-34.83</v>
      </c>
    </row>
    <row r="1342" spans="1:4">
      <c r="A1342" s="5">
        <v>386</v>
      </c>
      <c r="B1342" s="8">
        <f t="shared" si="276"/>
        <v>-0.436</v>
      </c>
      <c r="C1342" s="8">
        <f t="shared" si="277"/>
        <v>9.330000000000005E-3</v>
      </c>
      <c r="D1342" s="2">
        <v>-34.75</v>
      </c>
    </row>
    <row r="1343" spans="1:4">
      <c r="A1343" s="5">
        <v>377</v>
      </c>
      <c r="B1343" s="8">
        <f t="shared" si="276"/>
        <v>-0.42699999999999999</v>
      </c>
      <c r="C1343" s="8">
        <f t="shared" si="277"/>
        <v>9.000000000000008E-3</v>
      </c>
      <c r="D1343" s="2">
        <v>-36.1</v>
      </c>
    </row>
    <row r="1344" spans="1:4">
      <c r="A1344" s="5">
        <v>369</v>
      </c>
      <c r="B1344" s="8">
        <f t="shared" si="276"/>
        <v>-0.41899999999999998</v>
      </c>
      <c r="C1344" s="8">
        <f t="shared" si="277"/>
        <v>8.0000000000000071E-3</v>
      </c>
      <c r="D1344" s="2">
        <v>-34.9</v>
      </c>
    </row>
    <row r="1345" spans="1:4">
      <c r="A1345" s="5">
        <v>361.33</v>
      </c>
      <c r="B1345" s="8">
        <f t="shared" si="276"/>
        <v>-0.41132999999999997</v>
      </c>
      <c r="C1345" s="8">
        <f t="shared" si="277"/>
        <v>7.6700000000000101E-3</v>
      </c>
      <c r="D1345" s="2">
        <v>-35.29</v>
      </c>
    </row>
    <row r="1346" spans="1:4">
      <c r="A1346" s="5">
        <v>353</v>
      </c>
      <c r="B1346" s="8">
        <f t="shared" si="276"/>
        <v>-0.40300000000000002</v>
      </c>
      <c r="C1346" s="8">
        <f t="shared" si="277"/>
        <v>8.3299999999999486E-3</v>
      </c>
      <c r="D1346" s="2">
        <v>-35.229999999999997</v>
      </c>
    </row>
    <row r="1347" spans="1:4">
      <c r="A1347" s="5">
        <v>345.33</v>
      </c>
      <c r="B1347" s="8">
        <f t="shared" ref="B1347:B1405" si="278">(-A1347-50)/1000</f>
        <v>-0.39532999999999996</v>
      </c>
      <c r="C1347" s="8">
        <f t="shared" si="277"/>
        <v>7.6700000000000657E-3</v>
      </c>
      <c r="D1347" s="2">
        <v>-34.89</v>
      </c>
    </row>
    <row r="1348" spans="1:4">
      <c r="A1348" s="5">
        <v>336.33</v>
      </c>
      <c r="B1348" s="8">
        <f t="shared" si="278"/>
        <v>-0.38633000000000001</v>
      </c>
      <c r="C1348" s="8">
        <f t="shared" ref="C1348:C1405" si="279">ABS(B1347-B1348)</f>
        <v>8.9999999999999525E-3</v>
      </c>
      <c r="D1348" s="2">
        <v>-35.26</v>
      </c>
    </row>
    <row r="1349" spans="1:4">
      <c r="A1349" s="5">
        <v>328.67</v>
      </c>
      <c r="B1349" s="8">
        <f t="shared" si="278"/>
        <v>-0.37867000000000001</v>
      </c>
      <c r="C1349" s="8">
        <f t="shared" si="279"/>
        <v>7.6600000000000001E-3</v>
      </c>
      <c r="D1349" s="2">
        <v>-34.33</v>
      </c>
    </row>
    <row r="1350" spans="1:4">
      <c r="A1350" s="5">
        <v>320.33</v>
      </c>
      <c r="B1350" s="8">
        <f t="shared" si="278"/>
        <v>-0.37032999999999999</v>
      </c>
      <c r="C1350" s="8">
        <f t="shared" si="279"/>
        <v>8.3400000000000141E-3</v>
      </c>
      <c r="D1350" s="2">
        <v>-35.29</v>
      </c>
    </row>
    <row r="1351" spans="1:4">
      <c r="A1351" s="5">
        <v>313.33</v>
      </c>
      <c r="B1351" s="8">
        <f t="shared" si="278"/>
        <v>-0.36332999999999999</v>
      </c>
      <c r="C1351" s="8">
        <f t="shared" si="279"/>
        <v>7.0000000000000062E-3</v>
      </c>
      <c r="D1351" s="2">
        <v>-34.880000000000003</v>
      </c>
    </row>
    <row r="1352" spans="1:4">
      <c r="A1352" s="5">
        <v>305</v>
      </c>
      <c r="B1352" s="8">
        <f t="shared" si="278"/>
        <v>-0.35499999999999998</v>
      </c>
      <c r="C1352" s="8">
        <f t="shared" si="279"/>
        <v>8.3300000000000041E-3</v>
      </c>
      <c r="D1352" s="2">
        <v>-36.22</v>
      </c>
    </row>
    <row r="1353" spans="1:4">
      <c r="A1353" s="5">
        <v>297.5</v>
      </c>
      <c r="B1353" s="8">
        <f t="shared" si="278"/>
        <v>-0.34749999999999998</v>
      </c>
      <c r="C1353" s="8">
        <f t="shared" si="279"/>
        <v>7.5000000000000067E-3</v>
      </c>
      <c r="D1353" s="2">
        <v>-34.72</v>
      </c>
    </row>
    <row r="1354" spans="1:4">
      <c r="A1354" s="5">
        <v>290</v>
      </c>
      <c r="B1354" s="8">
        <f t="shared" si="278"/>
        <v>-0.34</v>
      </c>
      <c r="C1354" s="8">
        <f t="shared" si="279"/>
        <v>7.4999999999999512E-3</v>
      </c>
      <c r="D1354" s="2">
        <v>-34.82</v>
      </c>
    </row>
    <row r="1355" spans="1:4">
      <c r="A1355" s="5">
        <v>281.33</v>
      </c>
      <c r="B1355" s="8">
        <f t="shared" si="278"/>
        <v>-0.33132999999999996</v>
      </c>
      <c r="C1355" s="8">
        <f t="shared" si="279"/>
        <v>8.6700000000000665E-3</v>
      </c>
      <c r="D1355" s="2">
        <v>-34.81</v>
      </c>
    </row>
    <row r="1356" spans="1:4">
      <c r="A1356" s="5">
        <v>273.2</v>
      </c>
      <c r="B1356" s="8">
        <f t="shared" si="278"/>
        <v>-0.32319999999999999</v>
      </c>
      <c r="C1356" s="8">
        <f t="shared" si="279"/>
        <v>8.1299999999999706E-3</v>
      </c>
      <c r="D1356" s="2">
        <v>-34.659999999999997</v>
      </c>
    </row>
    <row r="1357" spans="1:4">
      <c r="A1357" s="5">
        <v>266.08999999999997</v>
      </c>
      <c r="B1357" s="8">
        <f t="shared" si="278"/>
        <v>-0.31608999999999998</v>
      </c>
      <c r="C1357" s="8">
        <f t="shared" si="279"/>
        <v>7.1100000000000052E-3</v>
      </c>
      <c r="D1357" s="2">
        <v>-35.17</v>
      </c>
    </row>
    <row r="1358" spans="1:4">
      <c r="A1358" s="5">
        <v>258.77999999999997</v>
      </c>
      <c r="B1358" s="8">
        <f t="shared" si="278"/>
        <v>-0.30878</v>
      </c>
      <c r="C1358" s="8">
        <f t="shared" si="279"/>
        <v>7.3099999999999832E-3</v>
      </c>
      <c r="D1358" s="2">
        <v>-35.090000000000003</v>
      </c>
    </row>
    <row r="1359" spans="1:4">
      <c r="A1359" s="5">
        <v>251.48</v>
      </c>
      <c r="B1359" s="8">
        <f t="shared" si="278"/>
        <v>-0.30148000000000003</v>
      </c>
      <c r="C1359" s="8">
        <f t="shared" si="279"/>
        <v>7.2999999999999732E-3</v>
      </c>
      <c r="D1359" s="2">
        <v>-35.89</v>
      </c>
    </row>
    <row r="1360" spans="1:4">
      <c r="A1360" s="5">
        <v>243.26</v>
      </c>
      <c r="B1360" s="8">
        <f t="shared" si="278"/>
        <v>-0.29325999999999997</v>
      </c>
      <c r="C1360" s="8">
        <f t="shared" si="279"/>
        <v>8.2200000000000606E-3</v>
      </c>
      <c r="D1360" s="2">
        <v>-35.31</v>
      </c>
    </row>
    <row r="1361" spans="1:4">
      <c r="A1361" s="5">
        <v>235.16</v>
      </c>
      <c r="B1361" s="8">
        <f t="shared" si="278"/>
        <v>-0.28515999999999997</v>
      </c>
      <c r="C1361" s="8">
        <f t="shared" si="279"/>
        <v>8.0999999999999961E-3</v>
      </c>
      <c r="D1361" s="2">
        <v>-35.15</v>
      </c>
    </row>
    <row r="1362" spans="1:4">
      <c r="A1362" s="5">
        <v>227.23</v>
      </c>
      <c r="B1362" s="8">
        <f t="shared" si="278"/>
        <v>-0.27723000000000003</v>
      </c>
      <c r="C1362" s="8">
        <f t="shared" si="279"/>
        <v>7.9299999999999371E-3</v>
      </c>
      <c r="D1362" s="2">
        <v>-35.94</v>
      </c>
    </row>
    <row r="1363" spans="1:4">
      <c r="A1363" s="5">
        <v>219.84</v>
      </c>
      <c r="B1363" s="8">
        <f t="shared" si="278"/>
        <v>-0.26984000000000002</v>
      </c>
      <c r="C1363" s="8">
        <f t="shared" si="279"/>
        <v>7.3900000000000077E-3</v>
      </c>
      <c r="D1363" s="2">
        <v>-34.35</v>
      </c>
    </row>
    <row r="1364" spans="1:4">
      <c r="A1364" s="5">
        <v>212.7</v>
      </c>
      <c r="B1364" s="8">
        <f t="shared" si="278"/>
        <v>-0.26269999999999999</v>
      </c>
      <c r="C1364" s="8">
        <f t="shared" si="279"/>
        <v>7.1400000000000352E-3</v>
      </c>
      <c r="D1364" s="2">
        <v>-35.619999999999997</v>
      </c>
    </row>
    <row r="1365" spans="1:4">
      <c r="A1365" s="5">
        <v>204.28</v>
      </c>
      <c r="B1365" s="8">
        <f t="shared" si="278"/>
        <v>-0.25428000000000001</v>
      </c>
      <c r="C1365" s="8">
        <f t="shared" si="279"/>
        <v>8.4199999999999831E-3</v>
      </c>
      <c r="D1365" s="2">
        <v>-35.159999999999997</v>
      </c>
    </row>
    <row r="1366" spans="1:4">
      <c r="A1366" s="5">
        <v>197.26</v>
      </c>
      <c r="B1366" s="8">
        <f t="shared" si="278"/>
        <v>-0.24725999999999998</v>
      </c>
      <c r="C1366" s="8">
        <f t="shared" si="279"/>
        <v>7.0200000000000262E-3</v>
      </c>
      <c r="D1366" s="2">
        <v>-35.090000000000003</v>
      </c>
    </row>
    <row r="1367" spans="1:4">
      <c r="A1367" s="5">
        <v>190.23</v>
      </c>
      <c r="B1367" s="8">
        <f t="shared" si="278"/>
        <v>-0.24023</v>
      </c>
      <c r="C1367" s="8">
        <f t="shared" si="279"/>
        <v>7.0299999999999807E-3</v>
      </c>
      <c r="D1367" s="2">
        <v>-36.119999999999997</v>
      </c>
    </row>
    <row r="1368" spans="1:4">
      <c r="A1368" s="5">
        <v>181.84</v>
      </c>
      <c r="B1368" s="8">
        <f t="shared" si="278"/>
        <v>-0.23183999999999999</v>
      </c>
      <c r="C1368" s="8">
        <f t="shared" si="279"/>
        <v>8.3900000000000086E-3</v>
      </c>
      <c r="D1368" s="2">
        <v>-35.049999999999997</v>
      </c>
    </row>
    <row r="1369" spans="1:4">
      <c r="A1369" s="5">
        <v>174.43</v>
      </c>
      <c r="B1369" s="8">
        <f t="shared" si="278"/>
        <v>-0.22443000000000002</v>
      </c>
      <c r="C1369" s="8">
        <f t="shared" si="279"/>
        <v>7.4099999999999722E-3</v>
      </c>
      <c r="D1369" s="2">
        <v>-34.520000000000003</v>
      </c>
    </row>
    <row r="1370" spans="1:4">
      <c r="A1370" s="5">
        <v>166.21</v>
      </c>
      <c r="B1370" s="8">
        <f t="shared" si="278"/>
        <v>-0.21621000000000001</v>
      </c>
      <c r="C1370" s="8">
        <f t="shared" si="279"/>
        <v>8.2200000000000051E-3</v>
      </c>
      <c r="D1370" s="2">
        <v>-35.5</v>
      </c>
    </row>
    <row r="1371" spans="1:4">
      <c r="A1371" s="5">
        <v>159.35</v>
      </c>
      <c r="B1371" s="8">
        <f t="shared" si="278"/>
        <v>-0.20934999999999998</v>
      </c>
      <c r="C1371" s="8">
        <f t="shared" si="279"/>
        <v>6.8600000000000327E-3</v>
      </c>
      <c r="D1371" s="2">
        <v>-34.590000000000003</v>
      </c>
    </row>
    <row r="1372" spans="1:4">
      <c r="A1372" s="5">
        <v>152.43</v>
      </c>
      <c r="B1372" s="8">
        <f t="shared" si="278"/>
        <v>-0.20243</v>
      </c>
      <c r="C1372" s="8">
        <f t="shared" si="279"/>
        <v>6.9199999999999817E-3</v>
      </c>
      <c r="D1372" s="2">
        <v>-35.22</v>
      </c>
    </row>
    <row r="1373" spans="1:4">
      <c r="A1373" s="5">
        <v>145.06</v>
      </c>
      <c r="B1373" s="8">
        <f t="shared" si="278"/>
        <v>-0.19506000000000001</v>
      </c>
      <c r="C1373" s="8">
        <f t="shared" si="279"/>
        <v>7.3699999999999877E-3</v>
      </c>
      <c r="D1373" s="2">
        <v>-34.659999999999997</v>
      </c>
    </row>
    <row r="1374" spans="1:4">
      <c r="A1374" s="5">
        <v>138.57</v>
      </c>
      <c r="B1374" s="8">
        <f t="shared" si="278"/>
        <v>-0.18856999999999999</v>
      </c>
      <c r="C1374" s="8">
        <f t="shared" si="279"/>
        <v>6.4900000000000235E-3</v>
      </c>
      <c r="D1374" s="2">
        <v>-35.44</v>
      </c>
    </row>
    <row r="1375" spans="1:4">
      <c r="A1375" s="5">
        <v>130.44999999999999</v>
      </c>
      <c r="B1375" s="8">
        <f t="shared" si="278"/>
        <v>-0.18045</v>
      </c>
      <c r="C1375" s="8">
        <f t="shared" si="279"/>
        <v>8.1199999999999883E-3</v>
      </c>
      <c r="D1375" s="2">
        <v>-34.869999999999997</v>
      </c>
    </row>
    <row r="1376" spans="1:4">
      <c r="A1376" s="5">
        <v>123.27</v>
      </c>
      <c r="B1376" s="8">
        <f t="shared" si="278"/>
        <v>-0.17326999999999998</v>
      </c>
      <c r="C1376" s="8">
        <f t="shared" si="279"/>
        <v>7.1800000000000197E-3</v>
      </c>
      <c r="D1376" s="2">
        <v>-34.93</v>
      </c>
    </row>
    <row r="1377" spans="1:4">
      <c r="A1377" s="5">
        <v>117.83</v>
      </c>
      <c r="B1377" s="8">
        <f t="shared" si="278"/>
        <v>-0.16782999999999998</v>
      </c>
      <c r="C1377" s="8">
        <f t="shared" si="279"/>
        <v>5.4400000000000004E-3</v>
      </c>
      <c r="D1377" s="2">
        <v>-35.07</v>
      </c>
    </row>
    <row r="1378" spans="1:4">
      <c r="A1378" s="5">
        <v>110.92</v>
      </c>
      <c r="B1378" s="8">
        <f t="shared" si="278"/>
        <v>-0.16092000000000001</v>
      </c>
      <c r="C1378" s="8">
        <f t="shared" si="279"/>
        <v>6.9099999999999717E-3</v>
      </c>
      <c r="D1378" s="2">
        <v>-35.619999999999997</v>
      </c>
    </row>
    <row r="1379" spans="1:4">
      <c r="A1379" s="5">
        <v>103.41</v>
      </c>
      <c r="B1379" s="8">
        <f t="shared" si="278"/>
        <v>-0.15340999999999999</v>
      </c>
      <c r="C1379" s="8">
        <f t="shared" si="279"/>
        <v>7.5100000000000167E-3</v>
      </c>
      <c r="D1379" s="2">
        <v>-35.369999999999997</v>
      </c>
    </row>
    <row r="1380" spans="1:4">
      <c r="A1380" s="5">
        <v>96.83</v>
      </c>
      <c r="B1380" s="8">
        <f t="shared" si="278"/>
        <v>-0.14682999999999999</v>
      </c>
      <c r="C1380" s="8">
        <f t="shared" si="279"/>
        <v>6.5800000000000025E-3</v>
      </c>
      <c r="D1380" s="2">
        <v>-34.61</v>
      </c>
    </row>
    <row r="1381" spans="1:4">
      <c r="A1381" s="5">
        <v>90.64</v>
      </c>
      <c r="B1381" s="8">
        <f t="shared" si="278"/>
        <v>-0.14063999999999999</v>
      </c>
      <c r="C1381" s="8">
        <f t="shared" si="279"/>
        <v>6.1900000000000011E-3</v>
      </c>
      <c r="D1381" s="2">
        <v>-35.799999999999997</v>
      </c>
    </row>
    <row r="1382" spans="1:4">
      <c r="A1382" s="5">
        <v>84.1</v>
      </c>
      <c r="B1382" s="8">
        <f t="shared" si="278"/>
        <v>-0.1341</v>
      </c>
      <c r="C1382" s="8">
        <f t="shared" si="279"/>
        <v>6.5399999999999903E-3</v>
      </c>
      <c r="D1382" s="2">
        <v>-35.35</v>
      </c>
    </row>
    <row r="1383" spans="1:4">
      <c r="A1383" s="5">
        <v>77.319999999999993</v>
      </c>
      <c r="B1383" s="8">
        <f t="shared" si="278"/>
        <v>-0.12731999999999999</v>
      </c>
      <c r="C1383" s="8">
        <f t="shared" si="279"/>
        <v>6.7800000000000082E-3</v>
      </c>
      <c r="D1383" s="2">
        <v>-34.31</v>
      </c>
    </row>
    <row r="1384" spans="1:4">
      <c r="A1384" s="5">
        <v>71.319999999999993</v>
      </c>
      <c r="B1384" s="8">
        <f t="shared" si="278"/>
        <v>-0.12132</v>
      </c>
      <c r="C1384" s="8">
        <f t="shared" si="279"/>
        <v>5.9999999999999915E-3</v>
      </c>
      <c r="D1384" s="2">
        <v>-34.340000000000003</v>
      </c>
    </row>
    <row r="1385" spans="1:4">
      <c r="A1385" s="5">
        <v>65.099999999999994</v>
      </c>
      <c r="B1385" s="8">
        <f t="shared" si="278"/>
        <v>-0.11509999999999999</v>
      </c>
      <c r="C1385" s="8">
        <f t="shared" si="279"/>
        <v>6.2200000000000033E-3</v>
      </c>
      <c r="D1385" s="2">
        <v>-35.270000000000003</v>
      </c>
    </row>
    <row r="1386" spans="1:4">
      <c r="A1386" s="5">
        <v>59.31</v>
      </c>
      <c r="B1386" s="8">
        <f t="shared" si="278"/>
        <v>-0.10931</v>
      </c>
      <c r="C1386" s="8">
        <f t="shared" si="279"/>
        <v>5.7899999999999896E-3</v>
      </c>
      <c r="D1386" s="2">
        <v>-34.96</v>
      </c>
    </row>
    <row r="1387" spans="1:4">
      <c r="A1387" s="5">
        <v>53.44</v>
      </c>
      <c r="B1387" s="8">
        <f t="shared" si="278"/>
        <v>-0.10344</v>
      </c>
      <c r="C1387" s="8">
        <f t="shared" si="279"/>
        <v>5.8700000000000002E-3</v>
      </c>
      <c r="D1387" s="2">
        <v>-35.25</v>
      </c>
    </row>
    <row r="1388" spans="1:4">
      <c r="A1388" s="5">
        <v>46.68</v>
      </c>
      <c r="B1388" s="8">
        <f t="shared" si="278"/>
        <v>-9.6680000000000002E-2</v>
      </c>
      <c r="C1388" s="8">
        <f t="shared" si="279"/>
        <v>6.7600000000000021E-3</v>
      </c>
      <c r="D1388" s="2">
        <v>-34.94</v>
      </c>
    </row>
    <row r="1389" spans="1:4">
      <c r="A1389" s="5">
        <v>40.270000000000003</v>
      </c>
      <c r="B1389" s="8">
        <f t="shared" si="278"/>
        <v>-9.0270000000000017E-2</v>
      </c>
      <c r="C1389" s="8">
        <f t="shared" si="279"/>
        <v>6.4099999999999852E-3</v>
      </c>
      <c r="D1389" s="2">
        <v>-34.549999999999997</v>
      </c>
    </row>
    <row r="1390" spans="1:4">
      <c r="A1390" s="5">
        <v>34.880000000000003</v>
      </c>
      <c r="B1390" s="8">
        <f t="shared" si="278"/>
        <v>-8.4879999999999997E-2</v>
      </c>
      <c r="C1390" s="8">
        <f t="shared" si="279"/>
        <v>5.3900000000000198E-3</v>
      </c>
      <c r="D1390" s="2">
        <v>-35.979999999999997</v>
      </c>
    </row>
    <row r="1391" spans="1:4">
      <c r="A1391" s="5">
        <v>28.97</v>
      </c>
      <c r="B1391" s="8">
        <f t="shared" si="278"/>
        <v>-7.8969999999999999E-2</v>
      </c>
      <c r="C1391" s="8">
        <f t="shared" si="279"/>
        <v>5.9099999999999986E-3</v>
      </c>
      <c r="D1391" s="2">
        <v>-35.700000000000003</v>
      </c>
    </row>
    <row r="1392" spans="1:4">
      <c r="A1392" s="5">
        <v>22.54</v>
      </c>
      <c r="B1392" s="8">
        <f t="shared" si="278"/>
        <v>-7.2539999999999993E-2</v>
      </c>
      <c r="C1392" s="8">
        <f t="shared" si="279"/>
        <v>6.4300000000000052E-3</v>
      </c>
      <c r="D1392" s="2">
        <v>-36.39</v>
      </c>
    </row>
    <row r="1393" spans="1:4">
      <c r="A1393" s="5">
        <v>17.239999999999998</v>
      </c>
      <c r="B1393" s="8">
        <f t="shared" si="278"/>
        <v>-6.7239999999999994E-2</v>
      </c>
      <c r="C1393" s="8">
        <f t="shared" si="279"/>
        <v>5.2999999999999992E-3</v>
      </c>
      <c r="D1393" s="2">
        <v>-34.01</v>
      </c>
    </row>
    <row r="1394" spans="1:4">
      <c r="A1394" s="5">
        <v>11.79</v>
      </c>
      <c r="B1394" s="8">
        <f t="shared" si="278"/>
        <v>-6.1789999999999998E-2</v>
      </c>
      <c r="C1394" s="8">
        <f t="shared" si="279"/>
        <v>5.4499999999999965E-3</v>
      </c>
      <c r="D1394" s="2">
        <v>-34.130000000000003</v>
      </c>
    </row>
    <row r="1395" spans="1:4">
      <c r="A1395" s="5">
        <v>7.05</v>
      </c>
      <c r="B1395" s="8">
        <f t="shared" si="278"/>
        <v>-5.7049999999999997E-2</v>
      </c>
      <c r="C1395" s="8">
        <f t="shared" si="279"/>
        <v>4.7400000000000012E-3</v>
      </c>
      <c r="D1395" s="2">
        <v>-33.51</v>
      </c>
    </row>
    <row r="1396" spans="1:4">
      <c r="A1396" s="5">
        <v>2.25</v>
      </c>
      <c r="B1396" s="8">
        <f t="shared" si="278"/>
        <v>-5.2249999999999998E-2</v>
      </c>
      <c r="C1396" s="8">
        <f t="shared" si="279"/>
        <v>4.7999999999999987E-3</v>
      </c>
      <c r="D1396" s="2">
        <v>-34.71</v>
      </c>
    </row>
    <row r="1397" spans="1:4">
      <c r="A1397" s="5">
        <v>-3.06</v>
      </c>
      <c r="B1397" s="8">
        <f t="shared" si="278"/>
        <v>-4.6939999999999996E-2</v>
      </c>
      <c r="C1397" s="8">
        <f t="shared" si="279"/>
        <v>5.3100000000000022E-3</v>
      </c>
      <c r="D1397" s="2">
        <v>-34.76</v>
      </c>
    </row>
    <row r="1398" spans="1:4">
      <c r="A1398" s="5">
        <v>-7.62</v>
      </c>
      <c r="B1398" s="8">
        <f t="shared" si="278"/>
        <v>-4.2380000000000001E-2</v>
      </c>
      <c r="C1398" s="8">
        <f t="shared" si="279"/>
        <v>4.5599999999999946E-3</v>
      </c>
      <c r="D1398" s="2">
        <v>-35.71</v>
      </c>
    </row>
    <row r="1399" spans="1:4">
      <c r="A1399" s="5">
        <v>-12.41</v>
      </c>
      <c r="B1399" s="8">
        <f t="shared" si="278"/>
        <v>-3.7590000000000005E-2</v>
      </c>
      <c r="C1399" s="8">
        <f t="shared" si="279"/>
        <v>4.7899999999999957E-3</v>
      </c>
      <c r="D1399" s="2">
        <v>-33.590000000000003</v>
      </c>
    </row>
    <row r="1400" spans="1:4">
      <c r="A1400" s="5">
        <v>-17.329999999999998</v>
      </c>
      <c r="B1400" s="8">
        <f t="shared" si="278"/>
        <v>-3.2670000000000005E-2</v>
      </c>
      <c r="C1400" s="8">
        <f t="shared" si="279"/>
        <v>4.9200000000000008E-3</v>
      </c>
      <c r="D1400" s="2">
        <v>-34.200000000000003</v>
      </c>
    </row>
    <row r="1401" spans="1:4">
      <c r="A1401" s="5">
        <v>-21.83</v>
      </c>
      <c r="B1401" s="8">
        <f t="shared" si="278"/>
        <v>-2.8170000000000001E-2</v>
      </c>
      <c r="C1401" s="8">
        <f t="shared" si="279"/>
        <v>4.500000000000004E-3</v>
      </c>
      <c r="D1401" s="2">
        <v>-35</v>
      </c>
    </row>
    <row r="1402" spans="1:4">
      <c r="A1402" s="5">
        <v>-26.37</v>
      </c>
      <c r="B1402" s="8">
        <f t="shared" si="278"/>
        <v>-2.3629999999999998E-2</v>
      </c>
      <c r="C1402" s="8">
        <f t="shared" si="279"/>
        <v>4.5400000000000024E-3</v>
      </c>
      <c r="D1402" s="2">
        <v>-34.67</v>
      </c>
    </row>
    <row r="1403" spans="1:4">
      <c r="A1403" s="5">
        <v>-30.08</v>
      </c>
      <c r="B1403" s="8">
        <f t="shared" si="278"/>
        <v>-1.992E-2</v>
      </c>
      <c r="C1403" s="8">
        <f t="shared" si="279"/>
        <v>3.709999999999998E-3</v>
      </c>
      <c r="D1403" s="2">
        <v>-35.4</v>
      </c>
    </row>
    <row r="1404" spans="1:4">
      <c r="A1404" s="5">
        <v>-33.99</v>
      </c>
      <c r="B1404" s="8">
        <f t="shared" si="278"/>
        <v>-1.6009999999999996E-2</v>
      </c>
      <c r="C1404" s="8">
        <f t="shared" si="279"/>
        <v>3.9100000000000038E-3</v>
      </c>
      <c r="D1404" s="2">
        <v>-35.9</v>
      </c>
    </row>
    <row r="1405" spans="1:4">
      <c r="A1405" s="5">
        <v>-36.880000000000003</v>
      </c>
      <c r="B1405" s="8">
        <f t="shared" si="278"/>
        <v>-1.3119999999999998E-2</v>
      </c>
      <c r="C1405" s="8">
        <f t="shared" si="279"/>
        <v>2.8899999999999985E-3</v>
      </c>
      <c r="D1405" s="2">
        <v>-34.729999999999997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"/>
  <cols>
    <col min="1" max="1" width="28.7109375" customWidth="1"/>
    <col min="2" max="2" width="53.7109375" customWidth="1"/>
  </cols>
  <sheetData>
    <row r="2" spans="1:2" ht="15">
      <c r="A2" s="72"/>
    </row>
    <row r="3" spans="1:2" ht="16.5" thickBot="1">
      <c r="A3" s="88" t="s">
        <v>127</v>
      </c>
    </row>
    <row r="4" spans="1:2" ht="15.75" thickTop="1" thickBot="1">
      <c r="A4" s="73" t="s">
        <v>128</v>
      </c>
      <c r="B4" s="74" t="s">
        <v>129</v>
      </c>
    </row>
    <row r="5" spans="1:2" ht="3" customHeight="1" thickBot="1">
      <c r="A5" s="75"/>
      <c r="B5" s="77"/>
    </row>
    <row r="6" spans="1:2" ht="15.75" thickBot="1">
      <c r="A6" s="78" t="s">
        <v>130</v>
      </c>
      <c r="B6" s="79"/>
    </row>
    <row r="7" spans="1:2" ht="15.75" thickBot="1">
      <c r="A7" s="80" t="s">
        <v>131</v>
      </c>
      <c r="B7" s="81" t="s">
        <v>132</v>
      </c>
    </row>
    <row r="8" spans="1:2" ht="16.5" thickBot="1">
      <c r="A8" s="80" t="s">
        <v>133</v>
      </c>
      <c r="B8" s="82" t="s">
        <v>134</v>
      </c>
    </row>
    <row r="9" spans="1:2" ht="15.75" thickBot="1">
      <c r="A9" s="80" t="s">
        <v>135</v>
      </c>
      <c r="B9" s="89" t="s">
        <v>136</v>
      </c>
    </row>
    <row r="10" spans="1:2" ht="3" customHeight="1" thickBot="1">
      <c r="A10" s="83"/>
      <c r="B10" s="84"/>
    </row>
    <row r="11" spans="1:2" ht="15.75" thickBot="1">
      <c r="A11" s="78" t="s">
        <v>137</v>
      </c>
      <c r="B11" s="79"/>
    </row>
    <row r="12" spans="1:2" ht="15.75" thickBot="1">
      <c r="A12" s="80" t="s">
        <v>138</v>
      </c>
      <c r="B12" s="81" t="s">
        <v>139</v>
      </c>
    </row>
    <row r="13" spans="1:2" ht="15.75" thickBot="1">
      <c r="A13" s="80" t="s">
        <v>140</v>
      </c>
      <c r="B13" s="81" t="s">
        <v>141</v>
      </c>
    </row>
    <row r="14" spans="1:2" ht="15.75" thickBot="1">
      <c r="A14" s="80" t="s">
        <v>142</v>
      </c>
      <c r="B14" s="87">
        <v>1404</v>
      </c>
    </row>
    <row r="15" spans="1:2" ht="15.75" thickBot="1">
      <c r="A15" s="80" t="s">
        <v>143</v>
      </c>
      <c r="B15" s="81" t="s">
        <v>144</v>
      </c>
    </row>
    <row r="16" spans="1:2" ht="15.75" thickBot="1">
      <c r="A16" s="80" t="s">
        <v>145</v>
      </c>
      <c r="B16" s="81" t="s">
        <v>146</v>
      </c>
    </row>
    <row r="17" spans="1:8" ht="15.75" thickBot="1">
      <c r="A17" s="85" t="s">
        <v>147</v>
      </c>
      <c r="B17" s="86" t="s">
        <v>148</v>
      </c>
    </row>
    <row r="18" spans="1:8" ht="15.75" thickTop="1">
      <c r="A18" s="72"/>
    </row>
    <row r="19" spans="1:8" ht="15">
      <c r="B19" s="72"/>
    </row>
    <row r="20" spans="1:8" ht="16.5" thickBot="1">
      <c r="B20" s="88" t="s">
        <v>149</v>
      </c>
    </row>
    <row r="21" spans="1:8" ht="15.75" thickTop="1" thickBot="1">
      <c r="B21" s="73" t="s">
        <v>150</v>
      </c>
      <c r="C21" s="90" t="s">
        <v>151</v>
      </c>
      <c r="D21" s="91" t="s">
        <v>152</v>
      </c>
      <c r="E21" s="91" t="s">
        <v>153</v>
      </c>
      <c r="F21" s="91" t="s">
        <v>154</v>
      </c>
      <c r="G21" s="91" t="s">
        <v>155</v>
      </c>
      <c r="H21" s="92" t="s">
        <v>156</v>
      </c>
    </row>
    <row r="22" spans="1:8" ht="3" customHeight="1" thickBot="1">
      <c r="B22" s="75"/>
      <c r="C22" s="93"/>
      <c r="D22" s="94"/>
      <c r="E22" s="94"/>
      <c r="F22" s="94"/>
      <c r="G22" s="94"/>
      <c r="H22" s="76"/>
    </row>
    <row r="23" spans="1:8" ht="15" thickBot="1">
      <c r="B23" s="78" t="s">
        <v>157</v>
      </c>
      <c r="C23" s="95" t="s">
        <v>158</v>
      </c>
      <c r="D23" s="96" t="s">
        <v>158</v>
      </c>
      <c r="E23" s="96" t="s">
        <v>159</v>
      </c>
      <c r="F23" s="96" t="s">
        <v>159</v>
      </c>
      <c r="G23" s="96" t="s">
        <v>160</v>
      </c>
      <c r="H23" s="97" t="s">
        <v>161</v>
      </c>
    </row>
    <row r="24" spans="1:8" ht="3" customHeight="1" thickBot="1">
      <c r="B24" s="83"/>
      <c r="C24" s="93"/>
      <c r="D24" s="94"/>
      <c r="E24" s="94"/>
      <c r="F24" s="94"/>
      <c r="G24" s="94"/>
      <c r="H24" s="76"/>
    </row>
    <row r="25" spans="1:8" ht="15.75" thickBot="1">
      <c r="B25" s="80" t="s">
        <v>162</v>
      </c>
      <c r="C25" s="98" t="s">
        <v>163</v>
      </c>
      <c r="D25" s="99" t="s">
        <v>163</v>
      </c>
      <c r="E25" s="99" t="s">
        <v>164</v>
      </c>
      <c r="F25" s="99" t="s">
        <v>164</v>
      </c>
      <c r="G25" s="99" t="s">
        <v>158</v>
      </c>
      <c r="H25" s="100" t="s">
        <v>159</v>
      </c>
    </row>
    <row r="26" spans="1:8" ht="15.75" thickBot="1">
      <c r="B26" s="80" t="s">
        <v>165</v>
      </c>
      <c r="C26" s="98" t="s">
        <v>87</v>
      </c>
      <c r="D26" s="99" t="s">
        <v>87</v>
      </c>
      <c r="E26" s="99" t="s">
        <v>87</v>
      </c>
      <c r="F26" s="99" t="s">
        <v>87</v>
      </c>
      <c r="G26" s="99" t="s">
        <v>87</v>
      </c>
      <c r="H26" s="100" t="s">
        <v>87</v>
      </c>
    </row>
    <row r="27" spans="1:8" ht="15.75" thickBot="1">
      <c r="B27" s="80" t="s">
        <v>166</v>
      </c>
      <c r="C27" s="98" t="s">
        <v>167</v>
      </c>
      <c r="D27" s="99" t="s">
        <v>167</v>
      </c>
      <c r="E27" s="99" t="s">
        <v>167</v>
      </c>
      <c r="F27" s="99" t="s">
        <v>167</v>
      </c>
      <c r="G27" s="99" t="s">
        <v>167</v>
      </c>
      <c r="H27" s="100" t="s">
        <v>167</v>
      </c>
    </row>
    <row r="28" spans="1:8" ht="15.75" thickBot="1">
      <c r="B28" s="80" t="s">
        <v>168</v>
      </c>
      <c r="C28" s="98" t="s">
        <v>169</v>
      </c>
      <c r="D28" s="99" t="s">
        <v>169</v>
      </c>
      <c r="E28" s="99" t="s">
        <v>169</v>
      </c>
      <c r="F28" s="99" t="s">
        <v>169</v>
      </c>
      <c r="G28" s="99" t="s">
        <v>169</v>
      </c>
      <c r="H28" s="100" t="s">
        <v>169</v>
      </c>
    </row>
    <row r="29" spans="1:8" ht="15.75" thickBot="1">
      <c r="B29" s="80" t="s">
        <v>170</v>
      </c>
      <c r="C29" s="98">
        <v>0</v>
      </c>
      <c r="D29" s="99">
        <v>0</v>
      </c>
      <c r="E29" s="99">
        <v>0</v>
      </c>
      <c r="F29" s="99">
        <v>0</v>
      </c>
      <c r="G29" s="99">
        <v>1</v>
      </c>
      <c r="H29" s="100">
        <v>0</v>
      </c>
    </row>
    <row r="30" spans="1:8" ht="15.75" thickBot="1">
      <c r="B30" s="80" t="s">
        <v>171</v>
      </c>
      <c r="C30" s="98" t="s">
        <v>172</v>
      </c>
      <c r="D30" s="99" t="s">
        <v>173</v>
      </c>
      <c r="E30" s="99" t="s">
        <v>174</v>
      </c>
      <c r="F30" s="99" t="s">
        <v>175</v>
      </c>
      <c r="G30" s="99" t="s">
        <v>176</v>
      </c>
      <c r="H30" s="100" t="s">
        <v>177</v>
      </c>
    </row>
    <row r="31" spans="1:8" ht="15.75" thickBot="1">
      <c r="B31" s="80" t="s">
        <v>178</v>
      </c>
      <c r="C31" s="98" t="s">
        <v>179</v>
      </c>
      <c r="D31" s="99" t="s">
        <v>180</v>
      </c>
      <c r="E31" s="99" t="s">
        <v>181</v>
      </c>
      <c r="F31" s="99" t="s">
        <v>182</v>
      </c>
      <c r="G31" s="99" t="s">
        <v>183</v>
      </c>
      <c r="H31" s="100" t="s">
        <v>184</v>
      </c>
    </row>
    <row r="32" spans="1:8" ht="3" customHeight="1" thickBot="1">
      <c r="B32" s="83"/>
      <c r="C32" s="93"/>
      <c r="D32" s="101"/>
      <c r="E32" s="101"/>
      <c r="F32" s="101"/>
      <c r="G32" s="101"/>
      <c r="H32" s="76"/>
    </row>
    <row r="33" spans="2:8" ht="15" thickBot="1">
      <c r="B33" s="78" t="s">
        <v>185</v>
      </c>
      <c r="C33" s="95" t="s">
        <v>158</v>
      </c>
      <c r="D33" s="96" t="s">
        <v>158</v>
      </c>
      <c r="E33" s="96" t="s">
        <v>159</v>
      </c>
      <c r="F33" s="96" t="s">
        <v>159</v>
      </c>
      <c r="G33" s="96" t="s">
        <v>160</v>
      </c>
      <c r="H33" s="97" t="s">
        <v>161</v>
      </c>
    </row>
    <row r="34" spans="2:8" ht="3" customHeight="1" thickBot="1">
      <c r="B34" s="83"/>
      <c r="C34" s="93"/>
      <c r="D34" s="94"/>
      <c r="E34" s="94"/>
      <c r="F34" s="94"/>
      <c r="G34" s="94"/>
      <c r="H34" s="76"/>
    </row>
    <row r="35" spans="2:8" ht="15.75" thickBot="1">
      <c r="B35" s="80" t="s">
        <v>186</v>
      </c>
      <c r="C35" s="98">
        <v>213</v>
      </c>
      <c r="D35" s="102">
        <v>211</v>
      </c>
      <c r="E35" s="102">
        <v>99</v>
      </c>
      <c r="F35" s="102">
        <v>98</v>
      </c>
      <c r="G35" s="102">
        <v>295</v>
      </c>
      <c r="H35" s="100">
        <v>123</v>
      </c>
    </row>
    <row r="36" spans="2:8" ht="15.75" thickBot="1">
      <c r="B36" s="80" t="s">
        <v>187</v>
      </c>
      <c r="C36" s="98">
        <v>24</v>
      </c>
      <c r="D36" s="102">
        <v>23</v>
      </c>
      <c r="E36" s="102">
        <v>11</v>
      </c>
      <c r="F36" s="102">
        <v>11</v>
      </c>
      <c r="G36" s="102">
        <v>33</v>
      </c>
      <c r="H36" s="100">
        <v>14</v>
      </c>
    </row>
    <row r="37" spans="2:8" ht="3" customHeight="1" thickBot="1">
      <c r="B37" s="83"/>
      <c r="C37" s="93"/>
      <c r="D37" s="101"/>
      <c r="E37" s="101"/>
      <c r="F37" s="101"/>
      <c r="G37" s="101"/>
      <c r="H37" s="76"/>
    </row>
    <row r="38" spans="2:8" ht="15.75" thickBot="1">
      <c r="B38" s="80" t="s">
        <v>188</v>
      </c>
      <c r="C38" s="98">
        <v>-0.92200000000000004</v>
      </c>
      <c r="D38" s="102">
        <v>-0.871</v>
      </c>
      <c r="E38" s="102">
        <v>-0.92800000000000005</v>
      </c>
      <c r="F38" s="102">
        <v>-0.41899999999999998</v>
      </c>
      <c r="G38" s="102">
        <v>-2.976</v>
      </c>
      <c r="H38" s="100">
        <v>-2.7570000000000001</v>
      </c>
    </row>
    <row r="39" spans="2:8" ht="15.75" thickBot="1">
      <c r="B39" s="80" t="s">
        <v>189</v>
      </c>
      <c r="C39" s="98">
        <v>-0.25600000000000001</v>
      </c>
      <c r="D39" s="102">
        <v>-0.17499999999999999</v>
      </c>
      <c r="E39" s="102">
        <v>-0.13300000000000001</v>
      </c>
      <c r="F39" s="102">
        <v>-0.14299999999999999</v>
      </c>
      <c r="G39" s="102">
        <v>-0.30499999999999999</v>
      </c>
      <c r="H39" s="100">
        <v>-0.48</v>
      </c>
    </row>
    <row r="40" spans="2:8" ht="15.75" thickBot="1">
      <c r="B40" s="80" t="s">
        <v>190</v>
      </c>
      <c r="C40" s="98">
        <v>-1E-3</v>
      </c>
      <c r="D40" s="102">
        <v>8.0000000000000002E-3</v>
      </c>
      <c r="E40" s="102">
        <v>-3.3000000000000002E-2</v>
      </c>
      <c r="F40" s="102">
        <v>-1.2999999999999999E-2</v>
      </c>
      <c r="G40" s="102">
        <v>-1E-3</v>
      </c>
      <c r="H40" s="100">
        <v>2.4E-2</v>
      </c>
    </row>
    <row r="41" spans="2:8" ht="15.75" thickBot="1">
      <c r="B41" s="80" t="s">
        <v>191</v>
      </c>
      <c r="C41" s="98">
        <v>0.254</v>
      </c>
      <c r="D41" s="102">
        <v>0.17399999999999999</v>
      </c>
      <c r="E41" s="102">
        <v>0.121</v>
      </c>
      <c r="F41" s="102">
        <v>0.13</v>
      </c>
      <c r="G41" s="102">
        <v>0.40300000000000002</v>
      </c>
      <c r="H41" s="100">
        <v>0.52800000000000002</v>
      </c>
    </row>
    <row r="42" spans="2:8" ht="15.75" thickBot="1">
      <c r="B42" s="80" t="s">
        <v>192</v>
      </c>
      <c r="C42" s="98">
        <v>0.97499999999999998</v>
      </c>
      <c r="D42" s="102">
        <v>0.76300000000000001</v>
      </c>
      <c r="E42" s="102">
        <v>1.3160000000000001</v>
      </c>
      <c r="F42" s="102">
        <v>0.64500000000000002</v>
      </c>
      <c r="G42" s="102">
        <v>2.1669999999999998</v>
      </c>
      <c r="H42" s="100">
        <v>2.782</v>
      </c>
    </row>
    <row r="43" spans="2:8" ht="15.75" thickBot="1">
      <c r="B43" s="80" t="s">
        <v>193</v>
      </c>
      <c r="C43" s="98">
        <v>-4.0000000000000001E-3</v>
      </c>
      <c r="D43" s="102">
        <v>3.0000000000000001E-3</v>
      </c>
      <c r="E43" s="102">
        <v>3.0000000000000001E-3</v>
      </c>
      <c r="F43" s="102">
        <v>1E-3</v>
      </c>
      <c r="G43" s="102">
        <v>0</v>
      </c>
      <c r="H43" s="100">
        <v>6.0000000000000001E-3</v>
      </c>
    </row>
    <row r="44" spans="2:8" ht="3" customHeight="1" thickBot="1">
      <c r="B44" s="83"/>
      <c r="C44" s="93"/>
      <c r="D44" s="101"/>
      <c r="E44" s="101"/>
      <c r="F44" s="101"/>
      <c r="G44" s="101"/>
      <c r="H44" s="76"/>
    </row>
    <row r="45" spans="2:8" ht="15.75" thickBot="1">
      <c r="B45" s="80" t="s">
        <v>194</v>
      </c>
      <c r="C45" s="98">
        <v>2.4160000000000001E-2</v>
      </c>
      <c r="D45" s="102">
        <v>1.9910000000000001E-2</v>
      </c>
      <c r="E45" s="102">
        <v>2.998E-2</v>
      </c>
      <c r="F45" s="102">
        <v>2.103E-2</v>
      </c>
      <c r="G45" s="102">
        <v>4.7100000000000003E-2</v>
      </c>
      <c r="H45" s="100">
        <v>8.8150000000000006E-2</v>
      </c>
    </row>
    <row r="46" spans="2:8" ht="15.75" thickBot="1">
      <c r="B46" s="80" t="s">
        <v>195</v>
      </c>
      <c r="C46" s="98">
        <v>-5.1360000000000003E-2</v>
      </c>
      <c r="D46" s="102">
        <v>-3.6240000000000001E-2</v>
      </c>
      <c r="E46" s="102">
        <v>-5.6500000000000002E-2</v>
      </c>
      <c r="F46" s="102">
        <v>-4.0730000000000002E-2</v>
      </c>
      <c r="G46" s="102">
        <v>-9.239E-2</v>
      </c>
      <c r="H46" s="100">
        <v>-0.16821</v>
      </c>
    </row>
    <row r="47" spans="2:8" ht="15.75" thickBot="1">
      <c r="B47" s="80" t="s">
        <v>196</v>
      </c>
      <c r="C47" s="98">
        <v>4.3889999999999998E-2</v>
      </c>
      <c r="D47" s="102">
        <v>4.2250000000000003E-2</v>
      </c>
      <c r="E47" s="102">
        <v>6.2480000000000001E-2</v>
      </c>
      <c r="F47" s="102">
        <v>4.2729999999999997E-2</v>
      </c>
      <c r="G47" s="102">
        <v>9.3009999999999995E-2</v>
      </c>
      <c r="H47" s="100">
        <v>0.18081</v>
      </c>
    </row>
    <row r="48" spans="2:8" ht="15.75" thickBot="1">
      <c r="B48" s="80" t="s">
        <v>197</v>
      </c>
      <c r="C48" s="98">
        <v>0.12434000000000001</v>
      </c>
      <c r="D48" s="102">
        <v>8.3640000000000006E-2</v>
      </c>
      <c r="E48" s="102">
        <v>8.8980000000000004E-2</v>
      </c>
      <c r="F48" s="102">
        <v>4.333E-2</v>
      </c>
      <c r="G48" s="102">
        <v>0.65449000000000002</v>
      </c>
      <c r="H48" s="100">
        <v>0.95584000000000002</v>
      </c>
    </row>
    <row r="49" spans="2:8" ht="15.75" thickBot="1">
      <c r="B49" s="80" t="s">
        <v>198</v>
      </c>
      <c r="C49" s="98">
        <v>0.35263</v>
      </c>
      <c r="D49" s="102">
        <v>0.28921000000000002</v>
      </c>
      <c r="E49" s="102">
        <v>0.29829</v>
      </c>
      <c r="F49" s="102">
        <v>0.20815</v>
      </c>
      <c r="G49" s="102">
        <v>0.80901000000000001</v>
      </c>
      <c r="H49" s="100">
        <v>0.97767000000000004</v>
      </c>
    </row>
    <row r="50" spans="2:8" ht="3" customHeight="1" thickBot="1">
      <c r="B50" s="83"/>
      <c r="C50" s="93"/>
      <c r="D50" s="101"/>
      <c r="E50" s="101"/>
      <c r="F50" s="101"/>
      <c r="G50" s="101"/>
      <c r="H50" s="76"/>
    </row>
    <row r="51" spans="2:8" ht="15.75" thickBot="1">
      <c r="B51" s="80" t="s">
        <v>199</v>
      </c>
      <c r="C51" s="98">
        <v>-0.06</v>
      </c>
      <c r="D51" s="102">
        <v>-0.03</v>
      </c>
      <c r="E51" s="102">
        <v>1.1499999999999999</v>
      </c>
      <c r="F51" s="102">
        <v>0.49</v>
      </c>
      <c r="G51" s="102">
        <v>-0.5</v>
      </c>
      <c r="H51" s="100">
        <v>-0.17</v>
      </c>
    </row>
    <row r="52" spans="2:8" ht="15.75" thickBot="1">
      <c r="B52" s="85" t="s">
        <v>200</v>
      </c>
      <c r="C52" s="103">
        <v>-7.0000000000000007E-2</v>
      </c>
      <c r="D52" s="104">
        <v>-7.0000000000000007E-2</v>
      </c>
      <c r="E52" s="104">
        <v>5.58</v>
      </c>
      <c r="F52" s="104">
        <v>0.34</v>
      </c>
      <c r="G52" s="104">
        <v>1.43</v>
      </c>
      <c r="H52" s="105">
        <v>0.64</v>
      </c>
    </row>
    <row r="53" spans="2:8" ht="15.75" thickTop="1">
      <c r="B53" s="72"/>
    </row>
    <row r="54" spans="2:8" ht="15">
      <c r="B54" s="72"/>
    </row>
    <row r="55" spans="2:8" ht="16.5" thickBot="1">
      <c r="B55" s="88" t="s">
        <v>201</v>
      </c>
    </row>
    <row r="56" spans="2:8" ht="15.75" thickTop="1" thickBot="1">
      <c r="B56" s="73" t="s">
        <v>150</v>
      </c>
      <c r="C56" s="90" t="s">
        <v>151</v>
      </c>
      <c r="D56" s="91" t="s">
        <v>152</v>
      </c>
      <c r="E56" s="91" t="s">
        <v>153</v>
      </c>
      <c r="F56" s="91" t="s">
        <v>154</v>
      </c>
      <c r="G56" s="91" t="s">
        <v>155</v>
      </c>
      <c r="H56" s="92" t="s">
        <v>156</v>
      </c>
    </row>
    <row r="57" spans="2:8" ht="3" customHeight="1" thickBot="1">
      <c r="B57" s="75"/>
      <c r="C57" s="93"/>
      <c r="D57" s="106"/>
      <c r="E57" s="106"/>
      <c r="F57" s="106"/>
      <c r="G57" s="106"/>
      <c r="H57" s="76"/>
    </row>
    <row r="58" spans="2:8" ht="15" thickBot="1">
      <c r="B58" s="78" t="s">
        <v>202</v>
      </c>
      <c r="C58" s="95" t="s">
        <v>158</v>
      </c>
      <c r="D58" s="96" t="s">
        <v>158</v>
      </c>
      <c r="E58" s="96" t="s">
        <v>159</v>
      </c>
      <c r="F58" s="96" t="s">
        <v>159</v>
      </c>
      <c r="G58" s="96" t="s">
        <v>160</v>
      </c>
      <c r="H58" s="97" t="s">
        <v>161</v>
      </c>
    </row>
    <row r="59" spans="2:8" ht="3" customHeight="1" thickBot="1">
      <c r="B59" s="83"/>
      <c r="C59" s="93"/>
      <c r="D59" s="101"/>
      <c r="E59" s="101"/>
      <c r="F59" s="101"/>
      <c r="G59" s="101"/>
      <c r="H59" s="76"/>
    </row>
    <row r="60" spans="2:8" ht="15.75" thickBot="1">
      <c r="B60" s="80" t="s">
        <v>203</v>
      </c>
      <c r="C60" s="98" t="s">
        <v>204</v>
      </c>
      <c r="D60" s="107">
        <v>0.99</v>
      </c>
      <c r="E60" s="102" t="s">
        <v>204</v>
      </c>
      <c r="F60" s="107">
        <v>0.95</v>
      </c>
      <c r="G60" s="107">
        <v>0.95</v>
      </c>
      <c r="H60" s="108">
        <v>0.999</v>
      </c>
    </row>
    <row r="61" spans="2:8" ht="18.75" thickBot="1">
      <c r="B61" s="80" t="s">
        <v>205</v>
      </c>
      <c r="C61" s="98">
        <v>-3.8E-3</v>
      </c>
      <c r="D61" s="102">
        <v>4.5699999999999998E-2</v>
      </c>
      <c r="E61" s="102">
        <v>1.6500000000000001E-2</v>
      </c>
      <c r="F61" s="102">
        <v>4.6800000000000001E-2</v>
      </c>
      <c r="G61" s="102">
        <v>1.34E-2</v>
      </c>
      <c r="H61" s="100">
        <v>9.5200000000000007E-2</v>
      </c>
    </row>
    <row r="62" spans="2:8" ht="3" customHeight="1" thickBot="1">
      <c r="B62" s="83"/>
      <c r="C62" s="93"/>
      <c r="D62" s="101"/>
      <c r="E62" s="101"/>
      <c r="F62" s="101"/>
      <c r="G62" s="101"/>
      <c r="H62" s="76"/>
    </row>
    <row r="63" spans="2:8" ht="15.75" thickBot="1">
      <c r="B63" s="78" t="s">
        <v>206</v>
      </c>
      <c r="C63" s="109"/>
      <c r="D63" s="102"/>
      <c r="E63" s="102"/>
      <c r="F63" s="102"/>
      <c r="G63" s="102"/>
      <c r="H63" s="79"/>
    </row>
    <row r="64" spans="2:8" ht="3" customHeight="1" thickBot="1">
      <c r="B64" s="83"/>
      <c r="C64" s="93"/>
      <c r="D64" s="101"/>
      <c r="E64" s="101"/>
      <c r="F64" s="101"/>
      <c r="G64" s="101"/>
      <c r="H64" s="76"/>
    </row>
    <row r="65" spans="2:8" ht="15.75" thickBot="1">
      <c r="B65" s="80" t="s">
        <v>207</v>
      </c>
      <c r="C65" s="98" t="s">
        <v>208</v>
      </c>
      <c r="D65" s="99" t="s">
        <v>209</v>
      </c>
      <c r="E65" s="99" t="s">
        <v>210</v>
      </c>
      <c r="F65" s="99" t="s">
        <v>211</v>
      </c>
      <c r="G65" s="99" t="s">
        <v>212</v>
      </c>
      <c r="H65" s="100" t="s">
        <v>213</v>
      </c>
    </row>
    <row r="66" spans="2:8" ht="15.75" thickBot="1">
      <c r="B66" s="80" t="s">
        <v>214</v>
      </c>
      <c r="C66" s="98">
        <v>0.21151</v>
      </c>
      <c r="D66" s="99">
        <v>0.15257999999999999</v>
      </c>
      <c r="E66" s="99">
        <v>0.26284000000000002</v>
      </c>
      <c r="F66" s="99">
        <v>0.10721</v>
      </c>
      <c r="G66" s="99">
        <v>0</v>
      </c>
      <c r="H66" s="100">
        <v>6.1120000000000001E-2</v>
      </c>
    </row>
    <row r="67" spans="2:8" ht="15.75" thickBot="1">
      <c r="B67" s="80" t="s">
        <v>215</v>
      </c>
      <c r="C67" s="98" t="s">
        <v>216</v>
      </c>
      <c r="D67" s="99" t="s">
        <v>217</v>
      </c>
      <c r="E67" s="99" t="s">
        <v>218</v>
      </c>
      <c r="F67" s="99" t="s">
        <v>219</v>
      </c>
      <c r="G67" s="99" t="s">
        <v>217</v>
      </c>
      <c r="H67" s="100" t="s">
        <v>220</v>
      </c>
    </row>
    <row r="68" spans="2:8" ht="3" customHeight="1" thickBot="1">
      <c r="B68" s="83"/>
      <c r="C68" s="93"/>
      <c r="D68" s="110"/>
      <c r="E68" s="110"/>
      <c r="F68" s="110"/>
      <c r="G68" s="110"/>
      <c r="H68" s="76"/>
    </row>
    <row r="69" spans="2:8" ht="15.75" thickBot="1">
      <c r="B69" s="78" t="s">
        <v>221</v>
      </c>
      <c r="C69" s="109"/>
      <c r="D69" s="99"/>
      <c r="E69" s="99"/>
      <c r="F69" s="99"/>
      <c r="G69" s="99"/>
      <c r="H69" s="79"/>
    </row>
    <row r="70" spans="2:8" ht="3" customHeight="1" thickBot="1">
      <c r="B70" s="83"/>
      <c r="C70" s="93"/>
      <c r="D70" s="110"/>
      <c r="E70" s="110"/>
      <c r="F70" s="110"/>
      <c r="G70" s="110"/>
      <c r="H70" s="76"/>
    </row>
    <row r="71" spans="2:8" ht="15.75" thickBot="1">
      <c r="B71" s="80" t="s">
        <v>207</v>
      </c>
      <c r="C71" s="98" t="s">
        <v>222</v>
      </c>
      <c r="D71" s="99" t="s">
        <v>223</v>
      </c>
      <c r="E71" s="99" t="s">
        <v>224</v>
      </c>
      <c r="F71" s="99" t="s">
        <v>225</v>
      </c>
      <c r="G71" s="99" t="s">
        <v>226</v>
      </c>
      <c r="H71" s="100" t="s">
        <v>227</v>
      </c>
    </row>
    <row r="72" spans="2:8" ht="15.75" thickBot="1">
      <c r="B72" s="80" t="s">
        <v>228</v>
      </c>
      <c r="C72" s="111">
        <v>0.95</v>
      </c>
      <c r="D72" s="112">
        <v>0.999</v>
      </c>
      <c r="E72" s="113">
        <v>0.95</v>
      </c>
      <c r="F72" s="113">
        <v>0.95</v>
      </c>
      <c r="G72" s="112">
        <v>0.99990000000000001</v>
      </c>
      <c r="H72" s="114">
        <v>0.99</v>
      </c>
    </row>
    <row r="73" spans="2:8" ht="15.75" thickBot="1">
      <c r="B73" s="80" t="s">
        <v>215</v>
      </c>
      <c r="C73" s="98" t="s">
        <v>217</v>
      </c>
      <c r="D73" s="99" t="s">
        <v>217</v>
      </c>
      <c r="E73" s="99" t="s">
        <v>217</v>
      </c>
      <c r="F73" s="99" t="s">
        <v>217</v>
      </c>
      <c r="G73" s="99" t="s">
        <v>229</v>
      </c>
      <c r="H73" s="100" t="s">
        <v>230</v>
      </c>
    </row>
    <row r="74" spans="2:8" ht="3" customHeight="1" thickBot="1">
      <c r="B74" s="83"/>
      <c r="C74" s="93"/>
      <c r="D74" s="101"/>
      <c r="E74" s="101"/>
      <c r="F74" s="101"/>
      <c r="G74" s="101"/>
      <c r="H74" s="76"/>
    </row>
    <row r="75" spans="2:8" ht="15" thickBot="1">
      <c r="B75" s="78" t="s">
        <v>231</v>
      </c>
      <c r="C75" s="95" t="s">
        <v>158</v>
      </c>
      <c r="D75" s="96" t="s">
        <v>158</v>
      </c>
      <c r="E75" s="96" t="s">
        <v>159</v>
      </c>
      <c r="F75" s="96" t="s">
        <v>159</v>
      </c>
      <c r="G75" s="96" t="s">
        <v>160</v>
      </c>
      <c r="H75" s="97" t="s">
        <v>161</v>
      </c>
    </row>
    <row r="76" spans="2:8" ht="3" customHeight="1" thickBot="1">
      <c r="B76" s="83"/>
      <c r="C76" s="93"/>
      <c r="D76" s="101"/>
      <c r="E76" s="101"/>
      <c r="F76" s="101"/>
      <c r="G76" s="101"/>
      <c r="H76" s="76"/>
    </row>
    <row r="77" spans="2:8" ht="15.75" thickBot="1">
      <c r="B77" s="80" t="s">
        <v>232</v>
      </c>
      <c r="C77" s="115">
        <v>3.1E-2</v>
      </c>
      <c r="D77" s="116">
        <v>0.224</v>
      </c>
      <c r="E77" s="116">
        <v>0.16300000000000001</v>
      </c>
      <c r="F77" s="116">
        <v>0.23799999999999999</v>
      </c>
      <c r="G77" s="116">
        <v>0.13</v>
      </c>
      <c r="H77" s="117">
        <v>0.32</v>
      </c>
    </row>
    <row r="78" spans="2:8" ht="15.75" thickBot="1">
      <c r="B78" s="80" t="s">
        <v>228</v>
      </c>
      <c r="C78" s="111">
        <v>0.2</v>
      </c>
      <c r="D78" s="107">
        <v>0.99</v>
      </c>
      <c r="E78" s="107">
        <v>0.7</v>
      </c>
      <c r="F78" s="107">
        <v>0.9</v>
      </c>
      <c r="G78" s="107">
        <v>0.9</v>
      </c>
      <c r="H78" s="114">
        <v>0.99</v>
      </c>
    </row>
    <row r="79" spans="2:8" ht="15.75" thickBot="1">
      <c r="B79" s="85" t="s">
        <v>233</v>
      </c>
      <c r="C79" s="103" t="s">
        <v>234</v>
      </c>
      <c r="D79" s="104" t="s">
        <v>235</v>
      </c>
      <c r="E79" s="104" t="s">
        <v>236</v>
      </c>
      <c r="F79" s="104" t="s">
        <v>237</v>
      </c>
      <c r="G79" s="104" t="s">
        <v>238</v>
      </c>
      <c r="H79" s="105" t="s">
        <v>239</v>
      </c>
    </row>
    <row r="80" spans="2:8" ht="15.75" thickTop="1">
      <c r="B80" s="72"/>
    </row>
  </sheetData>
  <sheetProtection sheet="1" objects="1" scenarios="1"/>
  <hyperlinks>
    <hyperlink ref="B9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42578125" style="119" customWidth="1"/>
    <col min="2" max="3" width="17.140625" style="121" customWidth="1"/>
    <col min="4" max="4" width="16.7109375" style="121" customWidth="1"/>
    <col min="5" max="5" width="16.5703125" style="121" customWidth="1"/>
    <col min="6" max="6" width="16.140625" style="121" customWidth="1"/>
    <col min="7" max="7" width="15.7109375" style="121" customWidth="1"/>
    <col min="8" max="14" width="20.7109375" style="119" customWidth="1"/>
    <col min="15" max="18" width="20.7109375" customWidth="1"/>
  </cols>
  <sheetData>
    <row r="1" spans="1:14" s="3" customFormat="1">
      <c r="A1" s="118" t="s">
        <v>240</v>
      </c>
      <c r="B1" s="120" t="s">
        <v>245</v>
      </c>
      <c r="C1" s="120" t="s">
        <v>246</v>
      </c>
      <c r="D1" s="120" t="s">
        <v>247</v>
      </c>
      <c r="E1" s="120" t="s">
        <v>248</v>
      </c>
      <c r="F1" s="120" t="s">
        <v>249</v>
      </c>
      <c r="G1" s="120" t="s">
        <v>250</v>
      </c>
      <c r="H1" s="118"/>
      <c r="I1" s="118"/>
      <c r="J1" s="118"/>
      <c r="K1" s="118"/>
      <c r="L1" s="118"/>
      <c r="M1" s="118"/>
      <c r="N1" s="118"/>
    </row>
    <row r="2" spans="1:14">
      <c r="A2" s="119" t="s">
        <v>241</v>
      </c>
      <c r="B2" s="121">
        <v>-1.6E-2</v>
      </c>
      <c r="C2" s="121">
        <v>0.224</v>
      </c>
      <c r="D2" s="121">
        <v>-8.6999999999999994E-2</v>
      </c>
      <c r="E2" s="121">
        <v>0.155</v>
      </c>
      <c r="F2" s="121">
        <v>-0.224</v>
      </c>
      <c r="G2" s="121">
        <v>0.68899999999999995</v>
      </c>
    </row>
    <row r="3" spans="1:14">
      <c r="A3" s="119" t="s">
        <v>242</v>
      </c>
      <c r="B3" s="121">
        <v>-0.38700000000000001</v>
      </c>
      <c r="C3" s="121">
        <v>0.53300000000000003</v>
      </c>
      <c r="D3" s="121">
        <v>1.3160000000000001</v>
      </c>
      <c r="E3" s="121">
        <v>-2.3E-2</v>
      </c>
      <c r="F3" s="121">
        <v>3.6999999999999998E-2</v>
      </c>
      <c r="G3" s="121">
        <v>0.80200000000000005</v>
      </c>
    </row>
    <row r="4" spans="1:14">
      <c r="A4" s="119" t="s">
        <v>243</v>
      </c>
      <c r="B4" s="121">
        <v>0.21299999999999999</v>
      </c>
      <c r="C4" s="121">
        <v>-0.41</v>
      </c>
      <c r="D4" s="121">
        <v>-3.7999999999999999E-2</v>
      </c>
      <c r="E4" s="121">
        <v>-0.11799999999999999</v>
      </c>
      <c r="F4" s="121">
        <v>0.29299999999999998</v>
      </c>
      <c r="G4" s="121">
        <v>9.2999999999999999E-2</v>
      </c>
    </row>
    <row r="5" spans="1:14">
      <c r="A5" s="119" t="s">
        <v>244</v>
      </c>
      <c r="B5" s="121">
        <v>-5.0999999999999997E-2</v>
      </c>
      <c r="C5" s="121">
        <v>-0.182</v>
      </c>
      <c r="D5" s="121">
        <v>-7.1999999999999995E-2</v>
      </c>
      <c r="E5" s="121">
        <v>-0.22900000000000001</v>
      </c>
      <c r="F5" s="121">
        <v>-2.9000000000000001E-2</v>
      </c>
      <c r="G5" s="121">
        <v>-9.0999999999999998E-2</v>
      </c>
    </row>
    <row r="6" spans="1:14">
      <c r="B6" s="121">
        <v>0.44900000000000001</v>
      </c>
      <c r="C6" s="121">
        <v>-0.183</v>
      </c>
      <c r="D6" s="121">
        <v>-0.92800000000000005</v>
      </c>
      <c r="E6" s="121">
        <v>-0.27600000000000002</v>
      </c>
      <c r="F6" s="121">
        <v>-0.41499999999999998</v>
      </c>
      <c r="G6" s="121">
        <v>0.39100000000000001</v>
      </c>
    </row>
    <row r="7" spans="1:14">
      <c r="B7" s="121">
        <v>-0.192</v>
      </c>
      <c r="C7" s="121">
        <v>3.4000000000000002E-2</v>
      </c>
      <c r="D7" s="121">
        <v>5.7000000000000002E-2</v>
      </c>
      <c r="E7" s="121">
        <v>0</v>
      </c>
      <c r="F7" s="121">
        <v>0.13100000000000001</v>
      </c>
      <c r="G7" s="121">
        <v>-0.14899999999999999</v>
      </c>
    </row>
    <row r="8" spans="1:14">
      <c r="B8" s="121">
        <v>-0.121</v>
      </c>
      <c r="C8" s="121">
        <v>0.33600000000000002</v>
      </c>
      <c r="D8" s="121">
        <v>0.105</v>
      </c>
      <c r="E8" s="121">
        <v>0.64500000000000002</v>
      </c>
      <c r="F8" s="121">
        <v>0.108</v>
      </c>
      <c r="G8" s="121">
        <v>-1.27</v>
      </c>
    </row>
    <row r="9" spans="1:14">
      <c r="B9" s="121">
        <v>-0.307</v>
      </c>
      <c r="C9" s="121">
        <v>8.4000000000000005E-2</v>
      </c>
      <c r="D9" s="121">
        <v>4.5999999999999999E-2</v>
      </c>
      <c r="E9" s="121">
        <v>0.129</v>
      </c>
      <c r="F9" s="121">
        <v>5.8000000000000003E-2</v>
      </c>
      <c r="G9" s="121">
        <v>-0.14599999999999999</v>
      </c>
    </row>
    <row r="10" spans="1:14">
      <c r="B10" s="121">
        <v>-0.439</v>
      </c>
      <c r="C10" s="121">
        <v>-0.28399999999999997</v>
      </c>
      <c r="D10" s="121">
        <v>-5.8999999999999997E-2</v>
      </c>
      <c r="E10" s="121">
        <v>0.14199999999999999</v>
      </c>
      <c r="F10" s="121">
        <v>-2.9000000000000001E-2</v>
      </c>
      <c r="G10" s="121">
        <v>0.45100000000000001</v>
      </c>
    </row>
    <row r="11" spans="1:14">
      <c r="B11" s="121">
        <v>0.26700000000000002</v>
      </c>
      <c r="C11" s="121">
        <v>0.34799999999999998</v>
      </c>
      <c r="D11" s="121">
        <v>0.503</v>
      </c>
      <c r="E11" s="121">
        <v>-0.22900000000000001</v>
      </c>
      <c r="F11" s="121">
        <v>-0.23499999999999999</v>
      </c>
      <c r="G11" s="121">
        <v>0.70099999999999996</v>
      </c>
    </row>
    <row r="12" spans="1:14">
      <c r="B12" s="121">
        <v>0.33800000000000002</v>
      </c>
      <c r="C12" s="121">
        <v>-0.106</v>
      </c>
      <c r="D12" s="121">
        <v>-4.7E-2</v>
      </c>
      <c r="E12" s="121">
        <v>-0.20699999999999999</v>
      </c>
      <c r="F12" s="121">
        <v>-0.105</v>
      </c>
      <c r="G12" s="121">
        <v>0.51200000000000001</v>
      </c>
    </row>
    <row r="13" spans="1:14">
      <c r="B13" s="121">
        <v>-8.7999999999999995E-2</v>
      </c>
      <c r="C13" s="121">
        <v>8.9999999999999993E-3</v>
      </c>
      <c r="D13" s="121">
        <v>-0.14899999999999999</v>
      </c>
      <c r="E13" s="121">
        <v>-1.7999999999999999E-2</v>
      </c>
      <c r="F13" s="121">
        <v>0.32600000000000001</v>
      </c>
      <c r="G13" s="121">
        <v>0.58399999999999996</v>
      </c>
    </row>
    <row r="14" spans="1:14">
      <c r="B14" s="121">
        <v>0.311</v>
      </c>
      <c r="C14" s="121">
        <v>0.33700000000000002</v>
      </c>
      <c r="D14" s="121">
        <v>-2.5000000000000001E-2</v>
      </c>
      <c r="E14" s="121">
        <v>4.9000000000000002E-2</v>
      </c>
      <c r="F14" s="121">
        <v>-0.437</v>
      </c>
      <c r="G14" s="121">
        <v>0.50700000000000001</v>
      </c>
    </row>
    <row r="15" spans="1:14">
      <c r="B15" s="121">
        <v>-1E-3</v>
      </c>
      <c r="C15" s="121">
        <v>8.3000000000000004E-2</v>
      </c>
      <c r="D15" s="121">
        <v>9.7000000000000003E-2</v>
      </c>
      <c r="E15" s="121">
        <v>-1.7000000000000001E-2</v>
      </c>
      <c r="F15" s="121">
        <v>0.30299999999999999</v>
      </c>
      <c r="G15" s="121">
        <v>0.39400000000000002</v>
      </c>
    </row>
    <row r="16" spans="1:14">
      <c r="B16" s="121">
        <v>-0.26300000000000001</v>
      </c>
      <c r="C16" s="121">
        <v>-0.443</v>
      </c>
      <c r="D16" s="121">
        <v>-0.28499999999999998</v>
      </c>
      <c r="E16" s="121">
        <v>-0.17299999999999999</v>
      </c>
      <c r="F16" s="121">
        <v>-8.5000000000000006E-2</v>
      </c>
      <c r="G16" s="121">
        <v>-1.3620000000000001</v>
      </c>
    </row>
    <row r="17" spans="2:7">
      <c r="B17" s="121">
        <v>0.36699999999999999</v>
      </c>
      <c r="C17" s="121">
        <v>-0.17599999999999999</v>
      </c>
      <c r="D17" s="121">
        <v>-5.2999999999999999E-2</v>
      </c>
      <c r="E17" s="121">
        <v>-0.41899999999999998</v>
      </c>
      <c r="F17" s="121">
        <v>0.193</v>
      </c>
      <c r="G17" s="121">
        <v>-0.64400000000000002</v>
      </c>
    </row>
    <row r="18" spans="2:7">
      <c r="B18" s="121">
        <v>-0.89</v>
      </c>
      <c r="C18" s="121">
        <v>7.1999999999999995E-2</v>
      </c>
      <c r="D18" s="121">
        <v>9.6000000000000002E-2</v>
      </c>
      <c r="E18" s="121">
        <v>4.1000000000000002E-2</v>
      </c>
      <c r="F18" s="121">
        <v>0.32300000000000001</v>
      </c>
      <c r="G18" s="121">
        <v>0.216</v>
      </c>
    </row>
    <row r="19" spans="2:7">
      <c r="B19" s="121">
        <v>7.3999999999999996E-2</v>
      </c>
      <c r="C19" s="121">
        <v>0.17699999999999999</v>
      </c>
      <c r="D19" s="121">
        <v>-0.30199999999999999</v>
      </c>
      <c r="E19" s="121">
        <v>0.51200000000000001</v>
      </c>
      <c r="F19" s="121">
        <v>-0.222</v>
      </c>
      <c r="G19" s="121">
        <v>-1.234</v>
      </c>
    </row>
    <row r="20" spans="2:7">
      <c r="B20" s="121">
        <v>0.308</v>
      </c>
      <c r="C20" s="121">
        <v>0.221</v>
      </c>
      <c r="D20" s="121">
        <v>0.27600000000000002</v>
      </c>
      <c r="E20" s="121">
        <v>-0.22500000000000001</v>
      </c>
      <c r="F20" s="121">
        <v>-0.115</v>
      </c>
      <c r="G20" s="121">
        <v>-0.20399999999999999</v>
      </c>
    </row>
    <row r="21" spans="2:7">
      <c r="B21" s="121">
        <v>0.214</v>
      </c>
      <c r="C21" s="121">
        <v>-0.124</v>
      </c>
      <c r="D21" s="121">
        <v>0.44500000000000001</v>
      </c>
      <c r="E21" s="121">
        <v>0.55700000000000005</v>
      </c>
      <c r="F21" s="121">
        <v>2.8000000000000001E-2</v>
      </c>
      <c r="G21" s="121">
        <v>9.7000000000000003E-2</v>
      </c>
    </row>
    <row r="22" spans="2:7">
      <c r="B22" s="121">
        <v>-0.218</v>
      </c>
      <c r="C22" s="121">
        <v>0.113</v>
      </c>
      <c r="D22" s="121">
        <v>-0.222</v>
      </c>
      <c r="E22" s="121">
        <v>-0.19600000000000001</v>
      </c>
      <c r="F22" s="121">
        <v>-6.8000000000000005E-2</v>
      </c>
      <c r="G22" s="121">
        <v>-0.13900000000000001</v>
      </c>
    </row>
    <row r="23" spans="2:7">
      <c r="B23" s="121">
        <v>0.23200000000000001</v>
      </c>
      <c r="C23" s="121">
        <v>-2.5999999999999999E-2</v>
      </c>
      <c r="D23" s="121">
        <v>-4.2000000000000003E-2</v>
      </c>
      <c r="E23" s="121">
        <v>-7.4999999999999997E-2</v>
      </c>
      <c r="F23" s="121">
        <v>0.188</v>
      </c>
      <c r="G23" s="121">
        <v>1.3240000000000001</v>
      </c>
    </row>
    <row r="24" spans="2:7">
      <c r="B24" s="121">
        <v>-0.58399999999999996</v>
      </c>
      <c r="C24" s="121">
        <v>-0.36299999999999999</v>
      </c>
      <c r="D24" s="121">
        <v>-4.9000000000000002E-2</v>
      </c>
      <c r="E24" s="121">
        <v>5.0999999999999997E-2</v>
      </c>
      <c r="F24" s="121">
        <v>5.6000000000000001E-2</v>
      </c>
      <c r="G24" s="121">
        <v>-0.28299999999999997</v>
      </c>
    </row>
    <row r="25" spans="2:7">
      <c r="B25" s="121">
        <v>-9.2999999999999999E-2</v>
      </c>
      <c r="C25" s="121">
        <v>0.09</v>
      </c>
      <c r="D25" s="121">
        <v>9.8000000000000004E-2</v>
      </c>
      <c r="E25" s="121">
        <v>0.01</v>
      </c>
      <c r="F25" s="121">
        <v>1.2769999999999999</v>
      </c>
      <c r="G25" s="121">
        <v>0.66700000000000004</v>
      </c>
    </row>
    <row r="26" spans="2:7">
      <c r="B26" s="121">
        <v>0.28899999999999998</v>
      </c>
      <c r="C26" s="121">
        <v>-0.40300000000000002</v>
      </c>
      <c r="D26" s="121">
        <v>-4.2999999999999997E-2</v>
      </c>
      <c r="E26" s="121">
        <v>0.29199999999999998</v>
      </c>
      <c r="F26" s="121">
        <v>-0.50800000000000001</v>
      </c>
      <c r="G26" s="121">
        <v>1.0009999999999999</v>
      </c>
    </row>
    <row r="27" spans="2:7">
      <c r="B27" s="121">
        <v>-1.6E-2</v>
      </c>
      <c r="C27" s="121">
        <v>0.16700000000000001</v>
      </c>
      <c r="D27" s="121">
        <v>-9.7000000000000003E-2</v>
      </c>
      <c r="E27" s="121">
        <v>-0.15</v>
      </c>
      <c r="F27" s="121">
        <v>-1.3420000000000001</v>
      </c>
      <c r="G27" s="121">
        <v>-0.26200000000000001</v>
      </c>
    </row>
    <row r="28" spans="2:7">
      <c r="B28" s="121">
        <v>0.68899999999999995</v>
      </c>
      <c r="C28" s="121">
        <v>0.67900000000000005</v>
      </c>
      <c r="D28" s="121">
        <v>-0.20599999999999999</v>
      </c>
      <c r="E28" s="121">
        <v>-8.1000000000000003E-2</v>
      </c>
      <c r="F28" s="121">
        <v>-0.59399999999999997</v>
      </c>
      <c r="G28" s="121">
        <v>-1.0680000000000001</v>
      </c>
    </row>
    <row r="29" spans="2:7">
      <c r="B29" s="121">
        <v>-0.81</v>
      </c>
      <c r="C29" s="121">
        <v>-0.159</v>
      </c>
      <c r="D29" s="121">
        <v>0.182</v>
      </c>
      <c r="E29" s="121">
        <v>-8.3000000000000004E-2</v>
      </c>
      <c r="F29" s="121">
        <v>-0.49199999999999999</v>
      </c>
      <c r="G29" s="121">
        <v>-0.84799999999999998</v>
      </c>
    </row>
    <row r="30" spans="2:7">
      <c r="B30" s="121">
        <v>-6.6000000000000003E-2</v>
      </c>
      <c r="C30" s="121">
        <v>-0.1</v>
      </c>
      <c r="D30" s="121">
        <v>0.20599999999999999</v>
      </c>
      <c r="E30" s="121">
        <v>-0.28599999999999998</v>
      </c>
      <c r="F30" s="121">
        <v>0.68899999999999995</v>
      </c>
      <c r="G30" s="121">
        <v>-0.68300000000000005</v>
      </c>
    </row>
    <row r="31" spans="2:7">
      <c r="B31" s="121">
        <v>-0.126</v>
      </c>
      <c r="C31" s="121">
        <v>-0.54900000000000004</v>
      </c>
      <c r="D31" s="121">
        <v>-0.111</v>
      </c>
      <c r="E31" s="121">
        <v>7.8E-2</v>
      </c>
      <c r="F31" s="121">
        <v>0.99</v>
      </c>
      <c r="G31" s="121">
        <v>-0.20899999999999999</v>
      </c>
    </row>
    <row r="32" spans="2:7">
      <c r="B32" s="121">
        <v>0.151</v>
      </c>
      <c r="C32" s="121">
        <v>-0.17399999999999999</v>
      </c>
      <c r="D32" s="121">
        <v>-0.52700000000000002</v>
      </c>
      <c r="E32" s="121">
        <v>-0.124</v>
      </c>
      <c r="F32" s="121">
        <v>0.30399999999999999</v>
      </c>
      <c r="G32" s="121">
        <v>-8.5999999999999993E-2</v>
      </c>
    </row>
    <row r="33" spans="2:7">
      <c r="B33" s="121">
        <v>-0.22</v>
      </c>
      <c r="C33" s="121">
        <v>-6.4000000000000001E-2</v>
      </c>
      <c r="D33" s="121">
        <v>-0.159</v>
      </c>
      <c r="E33" s="121">
        <v>0.13</v>
      </c>
      <c r="F33" s="121">
        <v>0.876</v>
      </c>
      <c r="G33" s="121">
        <v>0.157</v>
      </c>
    </row>
    <row r="34" spans="2:7">
      <c r="B34" s="121">
        <v>0.872</v>
      </c>
      <c r="C34" s="121">
        <v>0.184</v>
      </c>
      <c r="D34" s="121">
        <v>-0.09</v>
      </c>
      <c r="E34" s="121">
        <v>0.152</v>
      </c>
      <c r="F34" s="121">
        <v>0.58499999999999996</v>
      </c>
      <c r="G34" s="121">
        <v>0.30499999999999999</v>
      </c>
    </row>
    <row r="35" spans="2:7">
      <c r="B35" s="121">
        <v>0.307</v>
      </c>
      <c r="C35" s="121">
        <v>0.36399999999999999</v>
      </c>
      <c r="D35" s="121">
        <v>0.317</v>
      </c>
      <c r="E35" s="121">
        <v>0.16900000000000001</v>
      </c>
      <c r="F35" s="121">
        <v>1.635</v>
      </c>
      <c r="G35" s="121">
        <v>0.11600000000000001</v>
      </c>
    </row>
    <row r="36" spans="2:7">
      <c r="B36" s="121">
        <v>-9.9000000000000005E-2</v>
      </c>
      <c r="C36" s="121">
        <v>0.123</v>
      </c>
      <c r="D36" s="121">
        <v>0.60699999999999998</v>
      </c>
      <c r="E36" s="121">
        <v>-0.04</v>
      </c>
      <c r="F36" s="121">
        <v>-0.13100000000000001</v>
      </c>
      <c r="G36" s="121">
        <v>0.433</v>
      </c>
    </row>
    <row r="37" spans="2:7">
      <c r="B37" s="121">
        <v>-0.11</v>
      </c>
      <c r="C37" s="121">
        <v>0.23599999999999999</v>
      </c>
      <c r="D37" s="121">
        <v>-4.0000000000000001E-3</v>
      </c>
      <c r="E37" s="121">
        <v>0.126</v>
      </c>
      <c r="F37" s="121">
        <v>-1.8660000000000001</v>
      </c>
      <c r="G37" s="121">
        <v>-0.27900000000000003</v>
      </c>
    </row>
    <row r="38" spans="2:7">
      <c r="B38" s="121">
        <v>-0.216</v>
      </c>
      <c r="C38" s="121">
        <v>0.35199999999999998</v>
      </c>
      <c r="D38" s="121">
        <v>-0.46899999999999997</v>
      </c>
      <c r="E38" s="121">
        <v>-0.11600000000000001</v>
      </c>
      <c r="F38" s="121">
        <v>-1.3660000000000001</v>
      </c>
      <c r="G38" s="121">
        <v>1.2070000000000001</v>
      </c>
    </row>
    <row r="39" spans="2:7">
      <c r="B39" s="121">
        <v>-0.626</v>
      </c>
      <c r="C39" s="121">
        <v>2.9000000000000001E-2</v>
      </c>
      <c r="D39" s="121">
        <v>-0.20300000000000001</v>
      </c>
      <c r="E39" s="121">
        <v>-0.32300000000000001</v>
      </c>
      <c r="F39" s="121">
        <v>-0.85099999999999998</v>
      </c>
      <c r="G39" s="121">
        <v>1.2649999999999999</v>
      </c>
    </row>
    <row r="40" spans="2:7">
      <c r="B40" s="121">
        <v>0.24399999999999999</v>
      </c>
      <c r="C40" s="121">
        <v>-0.217</v>
      </c>
      <c r="D40" s="121">
        <v>0.30399999999999999</v>
      </c>
      <c r="E40" s="121">
        <v>0.1</v>
      </c>
      <c r="F40" s="121">
        <v>-4.2999999999999997E-2</v>
      </c>
      <c r="G40" s="121">
        <v>-0.46500000000000002</v>
      </c>
    </row>
    <row r="41" spans="2:7">
      <c r="B41" s="121">
        <v>0.45800000000000002</v>
      </c>
      <c r="C41" s="121">
        <v>-9.6000000000000002E-2</v>
      </c>
      <c r="D41" s="121">
        <v>6.9000000000000006E-2</v>
      </c>
      <c r="E41" s="121">
        <v>-0.224</v>
      </c>
      <c r="F41" s="121">
        <v>1.9E-2</v>
      </c>
      <c r="G41" s="121">
        <v>-2.0699999999999998</v>
      </c>
    </row>
    <row r="42" spans="2:7">
      <c r="B42" s="121">
        <v>-8.5999999999999993E-2</v>
      </c>
      <c r="C42" s="121">
        <v>-0.64200000000000002</v>
      </c>
      <c r="D42" s="121">
        <v>-0.108</v>
      </c>
      <c r="E42" s="121">
        <v>0.30499999999999999</v>
      </c>
      <c r="F42" s="121">
        <v>-0.42899999999999999</v>
      </c>
      <c r="G42" s="121">
        <v>-1.127</v>
      </c>
    </row>
    <row r="43" spans="2:7">
      <c r="B43" s="121">
        <v>-0.26600000000000001</v>
      </c>
      <c r="C43" s="121">
        <v>3.6999999999999998E-2</v>
      </c>
      <c r="D43" s="121">
        <v>-3.5999999999999997E-2</v>
      </c>
      <c r="E43" s="121">
        <v>0.47799999999999998</v>
      </c>
      <c r="F43" s="121">
        <v>1.4E-2</v>
      </c>
      <c r="G43" s="121">
        <v>0.17100000000000001</v>
      </c>
    </row>
    <row r="44" spans="2:7">
      <c r="B44" s="121">
        <v>-0.39300000000000002</v>
      </c>
      <c r="C44" s="121">
        <v>6.5000000000000002E-2</v>
      </c>
      <c r="D44" s="121">
        <v>0.16800000000000001</v>
      </c>
      <c r="E44" s="121">
        <v>-0.11600000000000001</v>
      </c>
      <c r="F44" s="121">
        <v>0.52800000000000002</v>
      </c>
      <c r="G44" s="121">
        <v>0.68799999999999994</v>
      </c>
    </row>
    <row r="45" spans="2:7">
      <c r="B45" s="121">
        <v>0.312</v>
      </c>
      <c r="C45" s="121">
        <v>2.1000000000000001E-2</v>
      </c>
      <c r="D45" s="121">
        <v>9.7000000000000003E-2</v>
      </c>
      <c r="E45" s="121">
        <v>-0.371</v>
      </c>
      <c r="F45" s="121">
        <v>8.3000000000000004E-2</v>
      </c>
      <c r="G45" s="121">
        <v>2.206</v>
      </c>
    </row>
    <row r="46" spans="2:7">
      <c r="B46" s="121">
        <v>-0.31900000000000001</v>
      </c>
      <c r="C46" s="121">
        <v>0.11899999999999999</v>
      </c>
      <c r="D46" s="121">
        <v>-0.50700000000000001</v>
      </c>
      <c r="E46" s="121">
        <v>-0.14799999999999999</v>
      </c>
      <c r="F46" s="121">
        <v>0.27300000000000002</v>
      </c>
      <c r="G46" s="121">
        <v>-1.4550000000000001</v>
      </c>
    </row>
    <row r="47" spans="2:7">
      <c r="B47" s="121">
        <v>0.193</v>
      </c>
      <c r="C47" s="121">
        <v>0.188</v>
      </c>
      <c r="D47" s="121">
        <v>0.14399999999999999</v>
      </c>
      <c r="E47" s="121">
        <v>-0.28599999999999998</v>
      </c>
      <c r="F47" s="121">
        <v>-8.0000000000000002E-3</v>
      </c>
      <c r="G47" s="121">
        <v>-0.51400000000000001</v>
      </c>
    </row>
    <row r="48" spans="2:7">
      <c r="B48" s="121">
        <v>0.24299999999999999</v>
      </c>
      <c r="C48" s="121">
        <v>-6.9000000000000006E-2</v>
      </c>
      <c r="D48" s="121">
        <v>-4.8000000000000001E-2</v>
      </c>
      <c r="E48" s="121">
        <v>0.11600000000000001</v>
      </c>
      <c r="F48" s="121">
        <v>-1.2190000000000001</v>
      </c>
      <c r="G48" s="121">
        <v>-0.13300000000000001</v>
      </c>
    </row>
    <row r="49" spans="2:7">
      <c r="B49" s="121">
        <v>0.247</v>
      </c>
      <c r="C49" s="121">
        <v>-0.57599999999999996</v>
      </c>
      <c r="D49" s="121">
        <v>-3.1E-2</v>
      </c>
      <c r="E49" s="121">
        <v>0.182</v>
      </c>
      <c r="F49" s="121">
        <v>0.20399999999999999</v>
      </c>
      <c r="G49" s="121">
        <v>-0.49299999999999999</v>
      </c>
    </row>
    <row r="50" spans="2:7">
      <c r="B50" s="121">
        <v>-0.112</v>
      </c>
      <c r="C50" s="121">
        <v>0.124</v>
      </c>
      <c r="D50" s="121">
        <v>9.7000000000000003E-2</v>
      </c>
      <c r="E50" s="121">
        <v>0.315</v>
      </c>
      <c r="F50" s="121">
        <v>1.4610000000000001</v>
      </c>
      <c r="G50" s="121">
        <v>0.33300000000000002</v>
      </c>
    </row>
    <row r="51" spans="2:7">
      <c r="B51" s="121">
        <v>0.14799999999999999</v>
      </c>
      <c r="C51" s="121">
        <v>0.39500000000000002</v>
      </c>
      <c r="D51" s="121">
        <v>-0.13</v>
      </c>
      <c r="E51" s="121">
        <v>-0.14399999999999999</v>
      </c>
      <c r="F51" s="121">
        <v>1.8169999999999999</v>
      </c>
      <c r="G51" s="121">
        <v>1.68</v>
      </c>
    </row>
    <row r="52" spans="2:7">
      <c r="B52" s="121">
        <v>-0.6</v>
      </c>
      <c r="C52" s="121">
        <v>0.13700000000000001</v>
      </c>
      <c r="D52" s="121">
        <v>7.0999999999999994E-2</v>
      </c>
      <c r="E52" s="121">
        <v>-9.8000000000000004E-2</v>
      </c>
      <c r="F52" s="121">
        <v>1.7310000000000001</v>
      </c>
      <c r="G52" s="121">
        <v>1.4079999999999999</v>
      </c>
    </row>
    <row r="53" spans="2:7">
      <c r="B53" s="121">
        <v>0.51300000000000001</v>
      </c>
      <c r="C53" s="121">
        <v>-0.33300000000000002</v>
      </c>
      <c r="D53" s="121">
        <v>-1.9E-2</v>
      </c>
      <c r="E53" s="121">
        <v>-9.9000000000000005E-2</v>
      </c>
      <c r="F53" s="121">
        <v>-1.752</v>
      </c>
      <c r="G53" s="121">
        <v>1.5169999999999999</v>
      </c>
    </row>
    <row r="54" spans="2:7">
      <c r="B54" s="121">
        <v>-0.25600000000000001</v>
      </c>
      <c r="C54" s="121">
        <v>4.1000000000000002E-2</v>
      </c>
      <c r="D54" s="121">
        <v>-0.21099999999999999</v>
      </c>
      <c r="E54" s="121">
        <v>0.20799999999999999</v>
      </c>
      <c r="F54" s="121">
        <v>-1.359</v>
      </c>
      <c r="G54" s="121">
        <v>-2.375</v>
      </c>
    </row>
    <row r="55" spans="2:7">
      <c r="B55" s="121">
        <v>-0.19700000000000001</v>
      </c>
      <c r="C55" s="121">
        <v>-0.03</v>
      </c>
      <c r="D55" s="121">
        <v>-8.8999999999999996E-2</v>
      </c>
      <c r="E55" s="121">
        <v>-0.17599999999999999</v>
      </c>
      <c r="F55" s="121">
        <v>-1.6739999999999999</v>
      </c>
      <c r="G55" s="121">
        <v>-2.3679999999999999</v>
      </c>
    </row>
    <row r="56" spans="2:7">
      <c r="B56" s="121">
        <v>0.19</v>
      </c>
      <c r="C56" s="121">
        <v>-6.3E-2</v>
      </c>
      <c r="D56" s="121">
        <v>-0.439</v>
      </c>
      <c r="E56" s="121">
        <v>0.20300000000000001</v>
      </c>
      <c r="F56" s="121">
        <v>-0.77400000000000002</v>
      </c>
      <c r="G56" s="121">
        <v>-1.3160000000000001</v>
      </c>
    </row>
    <row r="57" spans="2:7">
      <c r="B57" s="121">
        <v>0.23899999999999999</v>
      </c>
      <c r="C57" s="121">
        <v>1.7999999999999999E-2</v>
      </c>
      <c r="D57" s="121">
        <v>0.22800000000000001</v>
      </c>
      <c r="E57" s="121">
        <v>3.1E-2</v>
      </c>
      <c r="F57" s="121">
        <v>0.32</v>
      </c>
      <c r="G57" s="121">
        <v>-6.0000000000000001E-3</v>
      </c>
    </row>
    <row r="58" spans="2:7">
      <c r="B58" s="121">
        <v>0.38400000000000001</v>
      </c>
      <c r="C58" s="121">
        <v>0.52700000000000002</v>
      </c>
      <c r="D58" s="121">
        <v>1.2170000000000001</v>
      </c>
      <c r="E58" s="121">
        <v>-0.14000000000000001</v>
      </c>
      <c r="F58" s="121">
        <v>1.0820000000000001</v>
      </c>
      <c r="G58" s="121">
        <v>1.425</v>
      </c>
    </row>
    <row r="59" spans="2:7">
      <c r="B59" s="121">
        <v>5.6000000000000001E-2</v>
      </c>
      <c r="C59" s="121">
        <v>8.0000000000000002E-3</v>
      </c>
      <c r="D59" s="121">
        <v>0.191</v>
      </c>
      <c r="E59" s="121">
        <v>0.17899999999999999</v>
      </c>
      <c r="F59" s="121">
        <v>1.875</v>
      </c>
      <c r="G59" s="121">
        <v>2.2189999999999999</v>
      </c>
    </row>
    <row r="60" spans="2:7">
      <c r="B60" s="121">
        <v>-0.61699999999999999</v>
      </c>
      <c r="C60" s="121">
        <v>-0.17699999999999999</v>
      </c>
      <c r="D60" s="121">
        <v>-5.2999999999999999E-2</v>
      </c>
      <c r="E60" s="121">
        <v>-8.0000000000000002E-3</v>
      </c>
      <c r="F60" s="121">
        <v>0.626</v>
      </c>
      <c r="G60" s="121">
        <v>-1.712</v>
      </c>
    </row>
    <row r="61" spans="2:7">
      <c r="B61" s="121">
        <v>0.34799999999999998</v>
      </c>
      <c r="C61" s="121">
        <v>-8.8999999999999996E-2</v>
      </c>
      <c r="D61" s="121">
        <v>-3.4000000000000002E-2</v>
      </c>
      <c r="E61" s="121">
        <v>-0.28599999999999998</v>
      </c>
      <c r="F61" s="121">
        <v>-1.994</v>
      </c>
      <c r="G61" s="121">
        <v>-0.27200000000000002</v>
      </c>
    </row>
    <row r="62" spans="2:7">
      <c r="B62" s="121">
        <v>0.109</v>
      </c>
      <c r="C62" s="121">
        <v>-0.40699999999999997</v>
      </c>
      <c r="D62" s="121">
        <v>-0.376</v>
      </c>
      <c r="E62" s="121">
        <v>0.24199999999999999</v>
      </c>
      <c r="F62" s="121">
        <v>-1.335</v>
      </c>
      <c r="G62" s="121">
        <v>1.0529999999999999</v>
      </c>
    </row>
    <row r="63" spans="2:7">
      <c r="B63" s="121">
        <v>-0.28100000000000003</v>
      </c>
      <c r="C63" s="121">
        <v>0.73099999999999998</v>
      </c>
      <c r="D63" s="121">
        <v>6.6000000000000003E-2</v>
      </c>
      <c r="E63" s="121">
        <v>-5.8999999999999997E-2</v>
      </c>
      <c r="F63" s="121">
        <v>-0.182</v>
      </c>
      <c r="G63" s="121">
        <v>-0.96899999999999997</v>
      </c>
    </row>
    <row r="64" spans="2:7">
      <c r="B64" s="121">
        <v>0.26700000000000002</v>
      </c>
      <c r="C64" s="121">
        <v>-0.20399999999999999</v>
      </c>
      <c r="D64" s="121">
        <v>-7.1999999999999995E-2</v>
      </c>
      <c r="E64" s="121">
        <v>0.113</v>
      </c>
      <c r="F64" s="121">
        <v>1.5209999999999999</v>
      </c>
      <c r="G64" s="121">
        <v>0.72</v>
      </c>
    </row>
    <row r="65" spans="2:7">
      <c r="B65" s="121">
        <v>-0.36199999999999999</v>
      </c>
      <c r="C65" s="121">
        <v>-0.23899999999999999</v>
      </c>
      <c r="D65" s="121">
        <v>-0.29699999999999999</v>
      </c>
      <c r="E65" s="121">
        <v>0.10299999999999999</v>
      </c>
      <c r="F65" s="121">
        <v>0.58099999999999996</v>
      </c>
      <c r="G65" s="121">
        <v>0.44600000000000001</v>
      </c>
    </row>
    <row r="66" spans="2:7">
      <c r="B66" s="121">
        <v>-0.35299999999999998</v>
      </c>
      <c r="C66" s="121">
        <v>-0.124</v>
      </c>
      <c r="D66" s="121">
        <v>-0.13900000000000001</v>
      </c>
      <c r="E66" s="121">
        <v>-0.35199999999999998</v>
      </c>
      <c r="F66" s="121">
        <v>-0.98899999999999999</v>
      </c>
      <c r="G66" s="121">
        <v>-2.306</v>
      </c>
    </row>
    <row r="67" spans="2:7">
      <c r="B67" s="121">
        <v>0.39300000000000002</v>
      </c>
      <c r="C67" s="121">
        <v>-0.35099999999999998</v>
      </c>
      <c r="D67" s="121">
        <v>-0.25800000000000001</v>
      </c>
      <c r="E67" s="121">
        <v>-6.8000000000000005E-2</v>
      </c>
      <c r="F67" s="121">
        <v>-0.65200000000000002</v>
      </c>
      <c r="G67" s="121">
        <v>0.30099999999999999</v>
      </c>
    </row>
    <row r="68" spans="2:7">
      <c r="B68" s="121">
        <v>0.61699999999999999</v>
      </c>
      <c r="C68" s="121">
        <v>0.45300000000000001</v>
      </c>
      <c r="D68" s="121">
        <v>-7.1999999999999995E-2</v>
      </c>
      <c r="E68" s="121">
        <v>-0.20899999999999999</v>
      </c>
      <c r="F68" s="121">
        <v>0.307</v>
      </c>
      <c r="G68" s="121">
        <v>1.032</v>
      </c>
    </row>
    <row r="69" spans="2:7">
      <c r="B69" s="121">
        <v>-0.54200000000000004</v>
      </c>
      <c r="C69" s="121">
        <v>0.124</v>
      </c>
      <c r="D69" s="121">
        <v>0.19600000000000001</v>
      </c>
      <c r="E69" s="121">
        <v>2.1999999999999999E-2</v>
      </c>
      <c r="F69" s="121">
        <v>0.68400000000000005</v>
      </c>
      <c r="G69" s="121">
        <v>0.35899999999999999</v>
      </c>
    </row>
    <row r="70" spans="2:7">
      <c r="B70" s="121">
        <v>-0.26400000000000001</v>
      </c>
      <c r="C70" s="121">
        <v>0.43099999999999999</v>
      </c>
      <c r="D70" s="121">
        <v>0.48599999999999999</v>
      </c>
      <c r="E70" s="121">
        <v>0.104</v>
      </c>
      <c r="F70" s="121">
        <v>0.61099999999999999</v>
      </c>
      <c r="G70" s="121">
        <v>1.657</v>
      </c>
    </row>
    <row r="71" spans="2:7">
      <c r="B71" s="121">
        <v>-0.16</v>
      </c>
      <c r="C71" s="121">
        <v>-3.0000000000000001E-3</v>
      </c>
      <c r="D71" s="121">
        <v>-6.2E-2</v>
      </c>
      <c r="E71" s="121">
        <v>0.33500000000000002</v>
      </c>
      <c r="F71" s="121">
        <v>-0.432</v>
      </c>
      <c r="G71" s="121">
        <v>0.871</v>
      </c>
    </row>
    <row r="72" spans="2:7">
      <c r="B72" s="121">
        <v>-0.14799999999999999</v>
      </c>
      <c r="C72" s="121">
        <v>-0.871</v>
      </c>
      <c r="D72" s="121">
        <v>-0.13800000000000001</v>
      </c>
      <c r="E72" s="121">
        <v>0.23100000000000001</v>
      </c>
      <c r="F72" s="121">
        <v>-8.5000000000000006E-2</v>
      </c>
      <c r="G72" s="121">
        <v>-1.893</v>
      </c>
    </row>
    <row r="73" spans="2:7">
      <c r="B73" s="121">
        <v>-0.46899999999999997</v>
      </c>
      <c r="C73" s="121">
        <v>-0.16900000000000001</v>
      </c>
      <c r="D73" s="121">
        <v>-0.41099999999999998</v>
      </c>
      <c r="E73" s="121">
        <v>-0.255</v>
      </c>
      <c r="F73" s="121">
        <v>0.53200000000000003</v>
      </c>
      <c r="G73" s="121">
        <v>0.53800000000000003</v>
      </c>
    </row>
    <row r="74" spans="2:7">
      <c r="B74" s="121">
        <v>0.60799999999999998</v>
      </c>
      <c r="C74" s="121">
        <v>0.219</v>
      </c>
      <c r="D74" s="121">
        <v>0</v>
      </c>
      <c r="E74" s="121">
        <v>0.03</v>
      </c>
      <c r="F74" s="121">
        <v>1.014</v>
      </c>
      <c r="G74" s="121">
        <v>-1.8049999999999999</v>
      </c>
    </row>
    <row r="75" spans="2:7">
      <c r="B75" s="121">
        <v>0.308</v>
      </c>
      <c r="C75" s="121">
        <v>0.52</v>
      </c>
      <c r="D75" s="121">
        <v>0.22800000000000001</v>
      </c>
      <c r="E75" s="121">
        <v>-0.11799999999999999</v>
      </c>
      <c r="F75" s="121">
        <v>1.4379999999999999</v>
      </c>
      <c r="G75" s="121">
        <v>-0.33800000000000002</v>
      </c>
    </row>
    <row r="76" spans="2:7">
      <c r="B76" s="121">
        <v>2.1999999999999999E-2</v>
      </c>
      <c r="C76" s="121">
        <v>-0.13100000000000001</v>
      </c>
      <c r="D76" s="121">
        <v>0.189</v>
      </c>
      <c r="E76" s="121">
        <v>-0.16900000000000001</v>
      </c>
      <c r="F76" s="121">
        <v>1.4590000000000001</v>
      </c>
      <c r="G76" s="121">
        <v>0.20100000000000001</v>
      </c>
    </row>
    <row r="77" spans="2:7">
      <c r="B77" s="121">
        <v>0.29099999999999998</v>
      </c>
      <c r="C77" s="121">
        <v>0.28899999999999998</v>
      </c>
      <c r="D77" s="121">
        <v>0.13700000000000001</v>
      </c>
      <c r="E77" s="121">
        <v>2.5999999999999999E-2</v>
      </c>
      <c r="F77" s="121">
        <v>-1.806</v>
      </c>
      <c r="G77" s="121">
        <v>-0.20699999999999999</v>
      </c>
    </row>
    <row r="78" spans="2:7">
      <c r="B78" s="121">
        <v>-0.56100000000000005</v>
      </c>
      <c r="C78" s="121">
        <v>-0.114</v>
      </c>
      <c r="D78" s="121">
        <v>0.38100000000000001</v>
      </c>
      <c r="E78" s="121">
        <v>-0.126</v>
      </c>
      <c r="F78" s="121">
        <v>-1.579</v>
      </c>
      <c r="G78" s="121">
        <v>0.67300000000000004</v>
      </c>
    </row>
    <row r="79" spans="2:7">
      <c r="B79" s="121">
        <v>-0.33100000000000002</v>
      </c>
      <c r="C79" s="121">
        <v>0.14299999999999999</v>
      </c>
      <c r="D79" s="121">
        <v>-3.3000000000000002E-2</v>
      </c>
      <c r="E79" s="121">
        <v>-5.3999999999999999E-2</v>
      </c>
      <c r="F79" s="121">
        <v>-0.81399999999999995</v>
      </c>
      <c r="G79" s="121">
        <v>-4.0000000000000001E-3</v>
      </c>
    </row>
    <row r="80" spans="2:7">
      <c r="B80" s="121">
        <v>0.34899999999999998</v>
      </c>
      <c r="C80" s="121">
        <v>-0.23400000000000001</v>
      </c>
      <c r="D80" s="121">
        <v>-0.187</v>
      </c>
      <c r="E80" s="121">
        <v>0.20899999999999999</v>
      </c>
      <c r="F80" s="121">
        <v>-0.60099999999999998</v>
      </c>
      <c r="G80" s="121">
        <v>0.23400000000000001</v>
      </c>
    </row>
    <row r="81" spans="2:7">
      <c r="B81" s="121">
        <v>0.124</v>
      </c>
      <c r="C81" s="121">
        <v>-0.34699999999999998</v>
      </c>
      <c r="D81" s="121">
        <v>-8.7999999999999995E-2</v>
      </c>
      <c r="E81" s="121">
        <v>0.113</v>
      </c>
      <c r="F81" s="121">
        <v>-0.21099999999999999</v>
      </c>
      <c r="G81" s="121">
        <v>0.83099999999999996</v>
      </c>
    </row>
    <row r="82" spans="2:7">
      <c r="B82" s="121">
        <v>-0.28299999999999997</v>
      </c>
      <c r="C82" s="121">
        <v>-0.14899999999999999</v>
      </c>
      <c r="D82" s="121">
        <v>-0.61299999999999999</v>
      </c>
      <c r="E82" s="121">
        <v>0.22700000000000001</v>
      </c>
      <c r="F82" s="121">
        <v>1E-3</v>
      </c>
      <c r="G82" s="121">
        <v>0.84199999999999997</v>
      </c>
    </row>
    <row r="83" spans="2:7">
      <c r="B83" s="121">
        <v>0.52400000000000002</v>
      </c>
      <c r="C83" s="121">
        <v>0.29699999999999999</v>
      </c>
      <c r="D83" s="121">
        <v>-0.17199999999999999</v>
      </c>
      <c r="E83" s="121">
        <v>0.25800000000000001</v>
      </c>
      <c r="F83" s="121">
        <v>-9.1999999999999998E-2</v>
      </c>
      <c r="G83" s="121">
        <v>-0.97799999999999998</v>
      </c>
    </row>
    <row r="84" spans="2:7">
      <c r="B84" s="121">
        <v>6.9000000000000006E-2</v>
      </c>
      <c r="C84" s="121">
        <v>6.0000000000000001E-3</v>
      </c>
      <c r="D84" s="121">
        <v>0.26700000000000002</v>
      </c>
      <c r="E84" s="121">
        <v>-0.17499999999999999</v>
      </c>
      <c r="F84" s="121">
        <v>-0.44400000000000001</v>
      </c>
      <c r="G84" s="121">
        <v>-0.46600000000000003</v>
      </c>
    </row>
    <row r="85" spans="2:7">
      <c r="B85" s="121">
        <v>-9.6000000000000002E-2</v>
      </c>
      <c r="C85" s="121">
        <v>-0.32200000000000001</v>
      </c>
      <c r="D85" s="121">
        <v>-8.0000000000000002E-3</v>
      </c>
      <c r="E85" s="121">
        <v>-0.40200000000000002</v>
      </c>
      <c r="F85" s="121">
        <v>-0.20300000000000001</v>
      </c>
      <c r="G85" s="121">
        <v>-8.8999999999999996E-2</v>
      </c>
    </row>
    <row r="86" spans="2:7">
      <c r="B86" s="121">
        <v>0.20699999999999999</v>
      </c>
      <c r="C86" s="121">
        <v>0.76300000000000001</v>
      </c>
      <c r="D86" s="121">
        <v>0.22700000000000001</v>
      </c>
      <c r="E86" s="121">
        <v>2.1000000000000001E-2</v>
      </c>
      <c r="F86" s="121">
        <v>-0.33200000000000002</v>
      </c>
      <c r="G86" s="121">
        <v>0.502</v>
      </c>
    </row>
    <row r="87" spans="2:7">
      <c r="B87" s="121">
        <v>-0.30299999999999999</v>
      </c>
      <c r="C87" s="121">
        <v>8.3000000000000004E-2</v>
      </c>
      <c r="D87" s="121">
        <v>0.20399999999999999</v>
      </c>
      <c r="E87" s="121">
        <v>-2.1000000000000001E-2</v>
      </c>
      <c r="F87" s="121">
        <v>0.748</v>
      </c>
      <c r="G87" s="121">
        <v>0.80100000000000005</v>
      </c>
    </row>
    <row r="88" spans="2:7">
      <c r="B88" s="121">
        <v>-0.14000000000000001</v>
      </c>
      <c r="C88" s="121">
        <v>6.5000000000000002E-2</v>
      </c>
      <c r="D88" s="121">
        <v>-0.152</v>
      </c>
      <c r="E88" s="121">
        <v>-4.0000000000000001E-3</v>
      </c>
      <c r="F88" s="121">
        <v>-0.314</v>
      </c>
      <c r="G88" s="121">
        <v>-0.58399999999999996</v>
      </c>
    </row>
    <row r="89" spans="2:7">
      <c r="B89" s="121">
        <v>-0.154</v>
      </c>
      <c r="C89" s="121">
        <v>-7.9000000000000001E-2</v>
      </c>
      <c r="D89" s="121">
        <v>1E-3</v>
      </c>
      <c r="E89" s="121">
        <v>-6.7000000000000004E-2</v>
      </c>
      <c r="F89" s="121">
        <v>-0.89600000000000002</v>
      </c>
      <c r="G89" s="121">
        <v>4.3999999999999997E-2</v>
      </c>
    </row>
    <row r="90" spans="2:7">
      <c r="B90" s="121">
        <v>0.30099999999999999</v>
      </c>
      <c r="C90" s="121">
        <v>-0.71599999999999997</v>
      </c>
      <c r="D90" s="121">
        <v>-3.5000000000000003E-2</v>
      </c>
      <c r="E90" s="121">
        <v>-1.2E-2</v>
      </c>
      <c r="F90" s="121">
        <v>0.27500000000000002</v>
      </c>
      <c r="G90" s="121">
        <v>-0.28299999999999997</v>
      </c>
    </row>
    <row r="91" spans="2:7">
      <c r="B91" s="121">
        <v>0.254</v>
      </c>
      <c r="C91" s="121">
        <v>-0.23</v>
      </c>
      <c r="D91" s="121">
        <v>2.9000000000000001E-2</v>
      </c>
      <c r="E91" s="121">
        <v>0.13600000000000001</v>
      </c>
      <c r="F91" s="121">
        <v>1.2909999999999999</v>
      </c>
      <c r="G91" s="121">
        <v>-0.755</v>
      </c>
    </row>
    <row r="92" spans="2:7">
      <c r="B92" s="121">
        <v>-0.246</v>
      </c>
      <c r="C92" s="121">
        <v>0.11799999999999999</v>
      </c>
      <c r="D92" s="121">
        <v>0.20899999999999999</v>
      </c>
      <c r="E92" s="121">
        <v>0.14299999999999999</v>
      </c>
      <c r="F92" s="121">
        <v>1.8640000000000001</v>
      </c>
      <c r="G92" s="121">
        <v>-0.33</v>
      </c>
    </row>
    <row r="93" spans="2:7">
      <c r="B93" s="121">
        <v>0.20799999999999999</v>
      </c>
      <c r="C93" s="121">
        <v>1.4E-2</v>
      </c>
      <c r="D93" s="121">
        <v>-0.20599999999999999</v>
      </c>
      <c r="E93" s="121">
        <v>-0.21</v>
      </c>
      <c r="F93" s="121">
        <v>1.1739999999999999</v>
      </c>
      <c r="G93" s="121">
        <v>-0.26800000000000002</v>
      </c>
    </row>
    <row r="94" spans="2:7">
      <c r="B94" s="121">
        <v>-0.32900000000000001</v>
      </c>
      <c r="C94" s="121">
        <v>0.06</v>
      </c>
      <c r="D94" s="121">
        <v>-4.0000000000000001E-3</v>
      </c>
      <c r="E94" s="121">
        <v>6.2E-2</v>
      </c>
      <c r="F94" s="121">
        <v>1.2490000000000001</v>
      </c>
      <c r="G94" s="121">
        <v>0.27500000000000002</v>
      </c>
    </row>
    <row r="95" spans="2:7">
      <c r="B95" s="121">
        <v>-0.14299999999999999</v>
      </c>
      <c r="C95" s="121">
        <v>0.50600000000000001</v>
      </c>
      <c r="D95" s="121">
        <v>0.16800000000000001</v>
      </c>
      <c r="E95" s="121">
        <v>7.8E-2</v>
      </c>
      <c r="F95" s="121">
        <v>-2.0019999999999998</v>
      </c>
      <c r="G95" s="121">
        <v>0.42199999999999999</v>
      </c>
    </row>
    <row r="96" spans="2:7">
      <c r="B96" s="121">
        <v>-0.48199999999999998</v>
      </c>
      <c r="C96" s="121">
        <v>0.39400000000000002</v>
      </c>
      <c r="D96" s="121">
        <v>-3.2000000000000001E-2</v>
      </c>
      <c r="E96" s="121">
        <v>-9.5000000000000001E-2</v>
      </c>
      <c r="F96" s="121">
        <v>-1.6819999999999999</v>
      </c>
      <c r="G96" s="121">
        <v>0.92600000000000005</v>
      </c>
    </row>
    <row r="97" spans="2:7">
      <c r="B97" s="121">
        <v>0.55700000000000005</v>
      </c>
      <c r="C97" s="121">
        <v>-0.17599999999999999</v>
      </c>
      <c r="D97" s="121">
        <v>-0.13600000000000001</v>
      </c>
      <c r="E97" s="121">
        <v>-5.6000000000000001E-2</v>
      </c>
      <c r="F97" s="121">
        <v>-1.7230000000000001</v>
      </c>
      <c r="G97" s="121">
        <v>1.0820000000000001</v>
      </c>
    </row>
    <row r="98" spans="2:7">
      <c r="B98" s="121">
        <v>0.28699999999999998</v>
      </c>
      <c r="C98" s="121">
        <v>-0.502</v>
      </c>
      <c r="D98" s="121">
        <v>3.5999999999999997E-2</v>
      </c>
      <c r="E98" s="121">
        <v>0.25900000000000001</v>
      </c>
      <c r="F98" s="121">
        <v>-0.29699999999999999</v>
      </c>
      <c r="G98" s="121">
        <v>0.51900000000000002</v>
      </c>
    </row>
    <row r="99" spans="2:7">
      <c r="B99" s="121">
        <v>-2.1999999999999999E-2</v>
      </c>
      <c r="C99" s="121">
        <v>-0.19900000000000001</v>
      </c>
      <c r="D99" s="121">
        <v>-1.4999999999999999E-2</v>
      </c>
      <c r="E99" s="121">
        <v>-1.2999999999999999E-2</v>
      </c>
      <c r="F99" s="121">
        <v>-0.14199999999999999</v>
      </c>
      <c r="G99" s="121">
        <v>0.16300000000000001</v>
      </c>
    </row>
    <row r="100" spans="2:7">
      <c r="B100" s="121">
        <v>0.22500000000000001</v>
      </c>
      <c r="C100" s="121">
        <v>-8.2000000000000003E-2</v>
      </c>
      <c r="D100" s="121">
        <v>1.2999999999999999E-2</v>
      </c>
      <c r="F100" s="121">
        <v>1.1639999999999999</v>
      </c>
      <c r="G100" s="121">
        <v>-2.7570000000000001</v>
      </c>
    </row>
    <row r="101" spans="2:7">
      <c r="B101" s="121">
        <v>0.14099999999999999</v>
      </c>
      <c r="C101" s="121">
        <v>0.23599999999999999</v>
      </c>
      <c r="F101" s="121">
        <v>1.4770000000000001</v>
      </c>
      <c r="G101" s="121">
        <v>-1.133</v>
      </c>
    </row>
    <row r="102" spans="2:7">
      <c r="B102" s="121">
        <v>-0.45800000000000002</v>
      </c>
      <c r="C102" s="121">
        <v>0.52800000000000002</v>
      </c>
      <c r="F102" s="121">
        <v>0.36199999999999999</v>
      </c>
      <c r="G102" s="121">
        <v>-0.61199999999999999</v>
      </c>
    </row>
    <row r="103" spans="2:7">
      <c r="B103" s="121">
        <v>0.371</v>
      </c>
      <c r="C103" s="121">
        <v>0.42199999999999999</v>
      </c>
      <c r="F103" s="121">
        <v>0.79700000000000004</v>
      </c>
      <c r="G103" s="121">
        <v>1.17</v>
      </c>
    </row>
    <row r="104" spans="2:7">
      <c r="B104" s="121">
        <v>-0.66</v>
      </c>
      <c r="C104" s="121">
        <v>-0.45900000000000002</v>
      </c>
      <c r="F104" s="121">
        <v>0.63700000000000001</v>
      </c>
      <c r="G104" s="121">
        <v>2.782</v>
      </c>
    </row>
    <row r="105" spans="2:7">
      <c r="B105" s="121">
        <v>-0.27800000000000002</v>
      </c>
      <c r="C105" s="121">
        <v>-0.22800000000000001</v>
      </c>
      <c r="F105" s="121">
        <v>-1.6890000000000001</v>
      </c>
      <c r="G105" s="121">
        <v>2.258</v>
      </c>
    </row>
    <row r="106" spans="2:7">
      <c r="B106" s="121">
        <v>-0.04</v>
      </c>
      <c r="C106" s="121">
        <v>-0.38900000000000001</v>
      </c>
      <c r="F106" s="121">
        <v>-1.931</v>
      </c>
      <c r="G106" s="121">
        <v>-0.50600000000000001</v>
      </c>
    </row>
    <row r="107" spans="2:7">
      <c r="B107" s="121">
        <v>0.46200000000000002</v>
      </c>
      <c r="C107" s="121">
        <v>-0.15</v>
      </c>
      <c r="F107" s="121">
        <v>-1.774</v>
      </c>
      <c r="G107" s="121">
        <v>-0.77600000000000002</v>
      </c>
    </row>
    <row r="108" spans="2:7">
      <c r="B108" s="121">
        <v>0.65200000000000002</v>
      </c>
      <c r="C108" s="121">
        <v>0.316</v>
      </c>
      <c r="F108" s="121">
        <v>0.8</v>
      </c>
      <c r="G108" s="121">
        <v>-0.95099999999999996</v>
      </c>
    </row>
    <row r="109" spans="2:7">
      <c r="B109" s="121">
        <v>-0.47399999999999998</v>
      </c>
      <c r="C109" s="121">
        <v>0.47599999999999998</v>
      </c>
      <c r="F109" s="121">
        <v>2.1669999999999998</v>
      </c>
      <c r="G109" s="121">
        <v>-1.0620000000000001</v>
      </c>
    </row>
    <row r="110" spans="2:7">
      <c r="B110" s="121">
        <v>0.191</v>
      </c>
      <c r="C110" s="121">
        <v>-0.43</v>
      </c>
      <c r="F110" s="121">
        <v>1.869</v>
      </c>
      <c r="G110" s="121">
        <v>-0.50900000000000001</v>
      </c>
    </row>
    <row r="111" spans="2:7">
      <c r="B111" s="121">
        <v>0.14599999999999999</v>
      </c>
      <c r="C111" s="121">
        <v>-0.19800000000000001</v>
      </c>
      <c r="F111" s="121">
        <v>1.7809999999999999</v>
      </c>
      <c r="G111" s="121">
        <v>-0.40899999999999997</v>
      </c>
    </row>
    <row r="112" spans="2:7">
      <c r="B112" s="121">
        <v>-0.159</v>
      </c>
      <c r="C112" s="121">
        <v>6.4000000000000001E-2</v>
      </c>
      <c r="F112" s="121">
        <v>-0.34499999999999997</v>
      </c>
      <c r="G112" s="121">
        <v>0.22600000000000001</v>
      </c>
    </row>
    <row r="113" spans="2:7">
      <c r="B113" s="121">
        <v>-0.20899999999999999</v>
      </c>
      <c r="C113" s="121">
        <v>-0.13</v>
      </c>
      <c r="F113" s="121">
        <v>-2.976</v>
      </c>
      <c r="G113" s="121">
        <v>-0.221</v>
      </c>
    </row>
    <row r="114" spans="2:7">
      <c r="B114" s="121">
        <v>5.8999999999999997E-2</v>
      </c>
      <c r="C114" s="121">
        <v>0.52700000000000002</v>
      </c>
      <c r="F114" s="121">
        <v>-1.7110000000000001</v>
      </c>
      <c r="G114" s="121">
        <v>4.1000000000000002E-2</v>
      </c>
    </row>
    <row r="115" spans="2:7">
      <c r="B115" s="121">
        <v>-0.28299999999999997</v>
      </c>
      <c r="C115" s="121">
        <v>-0.39700000000000002</v>
      </c>
      <c r="F115" s="121">
        <v>-0.81599999999999995</v>
      </c>
      <c r="G115" s="121">
        <v>-0.129</v>
      </c>
    </row>
    <row r="116" spans="2:7">
      <c r="B116" s="121">
        <v>-4.9000000000000002E-2</v>
      </c>
      <c r="C116" s="121">
        <v>-0.20799999999999999</v>
      </c>
      <c r="F116" s="121">
        <v>3.9E-2</v>
      </c>
      <c r="G116" s="121">
        <v>2.9000000000000001E-2</v>
      </c>
    </row>
    <row r="117" spans="2:7">
      <c r="B117" s="121">
        <v>0.31900000000000001</v>
      </c>
      <c r="C117" s="121">
        <v>0.35699999999999998</v>
      </c>
      <c r="F117" s="121">
        <v>1.0840000000000001</v>
      </c>
      <c r="G117" s="121">
        <v>-5.5E-2</v>
      </c>
    </row>
    <row r="118" spans="2:7">
      <c r="B118" s="121">
        <v>-3.2000000000000001E-2</v>
      </c>
      <c r="C118" s="121">
        <v>-0.17</v>
      </c>
      <c r="F118" s="121">
        <v>0.39800000000000002</v>
      </c>
      <c r="G118" s="121">
        <v>1.7000000000000001E-2</v>
      </c>
    </row>
    <row r="119" spans="2:7">
      <c r="B119" s="121">
        <v>0.314</v>
      </c>
      <c r="C119" s="121">
        <v>-0.11600000000000001</v>
      </c>
      <c r="F119" s="121">
        <v>0.77200000000000002</v>
      </c>
      <c r="G119" s="121">
        <v>0.19700000000000001</v>
      </c>
    </row>
    <row r="120" spans="2:7">
      <c r="B120" s="121">
        <v>-0.72099999999999997</v>
      </c>
      <c r="C120" s="121">
        <v>-3.1E-2</v>
      </c>
      <c r="F120" s="121">
        <v>0.36399999999999999</v>
      </c>
      <c r="G120" s="121">
        <v>2.4E-2</v>
      </c>
    </row>
    <row r="121" spans="2:7">
      <c r="B121" s="121">
        <v>0.05</v>
      </c>
      <c r="C121" s="121">
        <v>0.496</v>
      </c>
      <c r="F121" s="121">
        <v>0.40799999999999997</v>
      </c>
      <c r="G121" s="121">
        <v>2.7E-2</v>
      </c>
    </row>
    <row r="122" spans="2:7">
      <c r="B122" s="121">
        <v>0.38200000000000001</v>
      </c>
      <c r="C122" s="121">
        <v>-4.1000000000000002E-2</v>
      </c>
      <c r="F122" s="121">
        <v>-0.71899999999999997</v>
      </c>
      <c r="G122" s="121">
        <v>-0.158</v>
      </c>
    </row>
    <row r="123" spans="2:7">
      <c r="B123" s="121">
        <v>-2.8000000000000001E-2</v>
      </c>
      <c r="C123" s="121">
        <v>0.13500000000000001</v>
      </c>
      <c r="F123" s="121">
        <v>-0.48099999999999998</v>
      </c>
      <c r="G123" s="121">
        <v>-7.2999999999999995E-2</v>
      </c>
    </row>
    <row r="124" spans="2:7">
      <c r="B124" s="121">
        <v>-0.33600000000000002</v>
      </c>
      <c r="C124" s="121">
        <v>0.28799999999999998</v>
      </c>
      <c r="F124" s="121">
        <v>-0.54100000000000004</v>
      </c>
      <c r="G124" s="121">
        <v>-0.158</v>
      </c>
    </row>
    <row r="125" spans="2:7">
      <c r="B125" s="121">
        <v>0.252</v>
      </c>
      <c r="C125" s="121">
        <v>-0.19900000000000001</v>
      </c>
      <c r="F125" s="121">
        <v>0.65700000000000003</v>
      </c>
    </row>
    <row r="126" spans="2:7">
      <c r="B126" s="121">
        <v>0.17799999999999999</v>
      </c>
      <c r="C126" s="121">
        <v>2.7E-2</v>
      </c>
      <c r="F126" s="121">
        <v>0.51200000000000001</v>
      </c>
    </row>
    <row r="127" spans="2:7">
      <c r="B127" s="121">
        <v>2.9000000000000001E-2</v>
      </c>
      <c r="C127" s="121">
        <v>-0.52100000000000002</v>
      </c>
      <c r="F127" s="121">
        <v>0.52400000000000002</v>
      </c>
    </row>
    <row r="128" spans="2:7">
      <c r="B128" s="121">
        <v>0.10100000000000001</v>
      </c>
      <c r="C128" s="121">
        <v>-0.16900000000000001</v>
      </c>
      <c r="F128" s="121">
        <v>0.84599999999999997</v>
      </c>
    </row>
    <row r="129" spans="2:6">
      <c r="B129" s="121">
        <v>0.17499999999999999</v>
      </c>
      <c r="C129" s="121">
        <v>0.112</v>
      </c>
      <c r="F129" s="121">
        <v>0.54100000000000004</v>
      </c>
    </row>
    <row r="130" spans="2:6">
      <c r="B130" s="121">
        <v>-0.67700000000000005</v>
      </c>
      <c r="C130" s="121">
        <v>9.6000000000000002E-2</v>
      </c>
      <c r="F130" s="121">
        <v>0.59899999999999998</v>
      </c>
    </row>
    <row r="131" spans="2:6">
      <c r="B131" s="121">
        <v>0.26800000000000002</v>
      </c>
      <c r="C131" s="121">
        <v>0.189</v>
      </c>
      <c r="F131" s="121">
        <v>-0.64500000000000002</v>
      </c>
    </row>
    <row r="132" spans="2:6">
      <c r="B132" s="121">
        <v>-0.111</v>
      </c>
      <c r="C132" s="121">
        <v>0.13</v>
      </c>
      <c r="F132" s="121">
        <v>-2.726</v>
      </c>
    </row>
    <row r="133" spans="2:6">
      <c r="B133" s="121">
        <v>-0.17299999999999999</v>
      </c>
      <c r="C133" s="121">
        <v>0.36599999999999999</v>
      </c>
      <c r="F133" s="121">
        <v>-1.4119999999999999</v>
      </c>
    </row>
    <row r="134" spans="2:6">
      <c r="B134" s="121">
        <v>0.41899999999999998</v>
      </c>
      <c r="C134" s="121">
        <v>-0.56999999999999995</v>
      </c>
      <c r="F134" s="121">
        <v>1.087</v>
      </c>
    </row>
    <row r="135" spans="2:6">
      <c r="B135" s="121">
        <v>-8.4000000000000005E-2</v>
      </c>
      <c r="C135" s="121">
        <v>-8.5000000000000006E-2</v>
      </c>
      <c r="F135" s="121">
        <v>1.095</v>
      </c>
    </row>
    <row r="136" spans="2:6">
      <c r="B136" s="121">
        <v>3.2000000000000001E-2</v>
      </c>
      <c r="C136" s="121">
        <v>-0.308</v>
      </c>
      <c r="F136" s="121">
        <v>1.5409999999999999</v>
      </c>
    </row>
    <row r="137" spans="2:6">
      <c r="B137" s="121">
        <v>-9.1999999999999998E-2</v>
      </c>
      <c r="C137" s="121">
        <v>0.16200000000000001</v>
      </c>
      <c r="F137" s="121">
        <v>0.98099999999999998</v>
      </c>
    </row>
    <row r="138" spans="2:6">
      <c r="B138" s="121">
        <v>6.0000000000000001E-3</v>
      </c>
      <c r="C138" s="121">
        <v>0.26800000000000002</v>
      </c>
      <c r="F138" s="121">
        <v>-0.66700000000000004</v>
      </c>
    </row>
    <row r="139" spans="2:6">
      <c r="B139" s="121">
        <v>-0.17399999999999999</v>
      </c>
      <c r="C139" s="121">
        <v>-0.10199999999999999</v>
      </c>
      <c r="F139" s="121">
        <v>-2.734</v>
      </c>
    </row>
    <row r="140" spans="2:6">
      <c r="B140" s="121">
        <v>-0.34799999999999998</v>
      </c>
      <c r="C140" s="121">
        <v>0.17</v>
      </c>
      <c r="F140" s="121">
        <v>-1.337</v>
      </c>
    </row>
    <row r="141" spans="2:6">
      <c r="B141" s="121">
        <v>0.29499999999999998</v>
      </c>
      <c r="C141" s="121">
        <v>-0.04</v>
      </c>
      <c r="F141" s="121">
        <v>0.83599999999999997</v>
      </c>
    </row>
    <row r="142" spans="2:6">
      <c r="B142" s="121">
        <v>-0.23400000000000001</v>
      </c>
      <c r="C142" s="121">
        <v>-5.8999999999999997E-2</v>
      </c>
      <c r="F142" s="121">
        <v>0.52800000000000002</v>
      </c>
    </row>
    <row r="143" spans="2:6">
      <c r="B143" s="121">
        <v>-0.22700000000000001</v>
      </c>
      <c r="C143" s="121">
        <v>-8.5000000000000006E-2</v>
      </c>
      <c r="F143" s="121">
        <v>0.84799999999999998</v>
      </c>
    </row>
    <row r="144" spans="2:6">
      <c r="B144" s="121">
        <v>0.307</v>
      </c>
      <c r="C144" s="121">
        <v>-0.14399999999999999</v>
      </c>
      <c r="F144" s="121">
        <v>-0.16400000000000001</v>
      </c>
    </row>
    <row r="145" spans="2:6">
      <c r="B145" s="121">
        <v>0.41599999999999998</v>
      </c>
      <c r="C145" s="121">
        <v>-0.05</v>
      </c>
      <c r="F145" s="121">
        <v>0.20399999999999999</v>
      </c>
    </row>
    <row r="146" spans="2:6">
      <c r="B146" s="121">
        <v>0.36399999999999999</v>
      </c>
      <c r="C146" s="121">
        <v>-7.1999999999999995E-2</v>
      </c>
      <c r="F146" s="121">
        <v>-0.21199999999999999</v>
      </c>
    </row>
    <row r="147" spans="2:6">
      <c r="B147" s="121">
        <v>-0.312</v>
      </c>
      <c r="C147" s="121">
        <v>0.151</v>
      </c>
      <c r="F147" s="121">
        <v>-6.0999999999999999E-2</v>
      </c>
    </row>
    <row r="148" spans="2:6">
      <c r="B148" s="121">
        <v>3.9E-2</v>
      </c>
      <c r="C148" s="121">
        <v>0.11899999999999999</v>
      </c>
      <c r="F148" s="121">
        <v>-0.48599999999999999</v>
      </c>
    </row>
    <row r="149" spans="2:6">
      <c r="B149" s="121">
        <v>-0.126</v>
      </c>
      <c r="C149" s="121">
        <v>0.126</v>
      </c>
      <c r="F149" s="121">
        <v>0.57999999999999996</v>
      </c>
    </row>
    <row r="150" spans="2:6">
      <c r="B150" s="121">
        <v>0.27800000000000002</v>
      </c>
      <c r="C150" s="121">
        <v>0.39600000000000002</v>
      </c>
      <c r="F150" s="121">
        <v>-0.38600000000000001</v>
      </c>
    </row>
    <row r="151" spans="2:6">
      <c r="B151" s="121">
        <v>0.156</v>
      </c>
      <c r="C151" s="121">
        <v>-0.375</v>
      </c>
      <c r="F151" s="121">
        <v>0.97299999999999998</v>
      </c>
    </row>
    <row r="152" spans="2:6">
      <c r="B152" s="121">
        <v>-9.9000000000000005E-2</v>
      </c>
      <c r="C152" s="121">
        <v>-0.13900000000000001</v>
      </c>
      <c r="F152" s="121">
        <v>-0.128</v>
      </c>
    </row>
    <row r="153" spans="2:6">
      <c r="B153" s="121">
        <v>0.112</v>
      </c>
      <c r="C153" s="121">
        <v>-0.16600000000000001</v>
      </c>
      <c r="F153" s="121">
        <v>-0.38500000000000001</v>
      </c>
    </row>
    <row r="154" spans="2:6">
      <c r="B154" s="121">
        <v>-0.17899999999999999</v>
      </c>
      <c r="C154" s="121">
        <v>-8.1000000000000003E-2</v>
      </c>
      <c r="F154" s="121">
        <v>-0.111</v>
      </c>
    </row>
    <row r="155" spans="2:6">
      <c r="B155" s="121">
        <v>-0.42899999999999999</v>
      </c>
      <c r="C155" s="121">
        <v>0.39500000000000002</v>
      </c>
      <c r="F155" s="121">
        <v>-0.67800000000000005</v>
      </c>
    </row>
    <row r="156" spans="2:6">
      <c r="B156" s="121">
        <v>-0.40300000000000002</v>
      </c>
      <c r="C156" s="121">
        <v>-0.20699999999999999</v>
      </c>
      <c r="F156" s="121">
        <v>0.76900000000000002</v>
      </c>
    </row>
    <row r="157" spans="2:6">
      <c r="B157" s="121">
        <v>0.14099999999999999</v>
      </c>
      <c r="C157" s="121">
        <v>0.40400000000000003</v>
      </c>
      <c r="F157" s="121">
        <v>-3.7999999999999999E-2</v>
      </c>
    </row>
    <row r="158" spans="2:6">
      <c r="B158" s="121">
        <v>0.45900000000000002</v>
      </c>
      <c r="C158" s="121">
        <v>0.16</v>
      </c>
      <c r="F158" s="121">
        <v>-0.66100000000000003</v>
      </c>
    </row>
    <row r="159" spans="2:6">
      <c r="B159" s="121">
        <v>-0.33200000000000002</v>
      </c>
      <c r="C159" s="121">
        <v>0.13100000000000001</v>
      </c>
      <c r="F159" s="121">
        <v>9.0999999999999998E-2</v>
      </c>
    </row>
    <row r="160" spans="2:6">
      <c r="B160" s="121">
        <v>4.3999999999999997E-2</v>
      </c>
      <c r="C160" s="121">
        <v>0.13400000000000001</v>
      </c>
      <c r="F160" s="121">
        <v>0.85899999999999999</v>
      </c>
    </row>
    <row r="161" spans="2:6">
      <c r="B161" s="121">
        <v>0.53800000000000003</v>
      </c>
      <c r="C161" s="121">
        <v>-0.44700000000000001</v>
      </c>
      <c r="F161" s="121">
        <v>0.73899999999999999</v>
      </c>
    </row>
    <row r="162" spans="2:6">
      <c r="B162" s="121">
        <v>0.13800000000000001</v>
      </c>
      <c r="C162" s="121">
        <v>-3.1E-2</v>
      </c>
      <c r="F162" s="121">
        <v>0.74099999999999999</v>
      </c>
    </row>
    <row r="163" spans="2:6">
      <c r="B163" s="121">
        <v>-0.47899999999999998</v>
      </c>
      <c r="C163" s="121">
        <v>-0.49099999999999999</v>
      </c>
      <c r="F163" s="121">
        <v>0.50900000000000001</v>
      </c>
    </row>
    <row r="164" spans="2:6">
      <c r="B164" s="121">
        <v>2.1999999999999999E-2</v>
      </c>
      <c r="C164" s="121">
        <v>-0.20399999999999999</v>
      </c>
      <c r="F164" s="121">
        <v>-1.768</v>
      </c>
    </row>
    <row r="165" spans="2:6">
      <c r="B165" s="121">
        <v>-0.41</v>
      </c>
      <c r="C165" s="121">
        <v>-1.7000000000000001E-2</v>
      </c>
      <c r="F165" s="121">
        <v>-0.28000000000000003</v>
      </c>
    </row>
    <row r="166" spans="2:6">
      <c r="B166" s="121">
        <v>0.45</v>
      </c>
      <c r="C166" s="121">
        <v>0.27800000000000002</v>
      </c>
      <c r="F166" s="121">
        <v>-0.15</v>
      </c>
    </row>
    <row r="167" spans="2:6">
      <c r="B167" s="121">
        <v>6.3E-2</v>
      </c>
      <c r="C167" s="121">
        <v>0.29799999999999999</v>
      </c>
      <c r="F167" s="121">
        <v>-0.52</v>
      </c>
    </row>
    <row r="168" spans="2:6">
      <c r="B168" s="121">
        <v>0.33700000000000002</v>
      </c>
      <c r="C168" s="121">
        <v>0.105</v>
      </c>
      <c r="F168" s="121">
        <v>0.36399999999999999</v>
      </c>
    </row>
    <row r="169" spans="2:6">
      <c r="B169" s="121">
        <v>-0.14599999999999999</v>
      </c>
      <c r="C169" s="121">
        <v>-2.1000000000000001E-2</v>
      </c>
      <c r="F169" s="121">
        <v>-5.7000000000000002E-2</v>
      </c>
    </row>
    <row r="170" spans="2:6">
      <c r="B170" s="121">
        <v>-0.104</v>
      </c>
      <c r="C170" s="121">
        <v>-5.8999999999999997E-2</v>
      </c>
      <c r="F170" s="121">
        <v>0.307</v>
      </c>
    </row>
    <row r="171" spans="2:6">
      <c r="B171" s="121">
        <v>0.111</v>
      </c>
      <c r="C171" s="121">
        <v>-0.54100000000000004</v>
      </c>
      <c r="F171" s="121">
        <v>-0.51500000000000001</v>
      </c>
    </row>
    <row r="172" spans="2:6">
      <c r="B172" s="121">
        <v>-0.92200000000000004</v>
      </c>
      <c r="C172" s="121">
        <v>2E-3</v>
      </c>
      <c r="F172" s="121">
        <v>0.11799999999999999</v>
      </c>
    </row>
    <row r="173" spans="2:6">
      <c r="B173" s="121">
        <v>-0.154</v>
      </c>
      <c r="C173" s="121">
        <v>0.53</v>
      </c>
      <c r="F173" s="121">
        <v>-0.123</v>
      </c>
    </row>
    <row r="174" spans="2:6">
      <c r="B174" s="121">
        <v>0.32600000000000001</v>
      </c>
      <c r="C174" s="121">
        <v>8.5000000000000006E-2</v>
      </c>
      <c r="F174" s="121">
        <v>0.371</v>
      </c>
    </row>
    <row r="175" spans="2:6">
      <c r="B175" s="121">
        <v>0.03</v>
      </c>
      <c r="C175" s="121">
        <v>-0.16700000000000001</v>
      </c>
      <c r="F175" s="121">
        <v>0.17199999999999999</v>
      </c>
    </row>
    <row r="176" spans="2:6">
      <c r="B176" s="121">
        <v>-0.20200000000000001</v>
      </c>
      <c r="C176" s="121">
        <v>-0.23</v>
      </c>
      <c r="F176" s="121">
        <v>0.71199999999999997</v>
      </c>
    </row>
    <row r="177" spans="2:6">
      <c r="B177" s="121">
        <v>0.627</v>
      </c>
      <c r="C177" s="121">
        <v>0.38300000000000001</v>
      </c>
      <c r="F177" s="121">
        <v>0.39900000000000002</v>
      </c>
    </row>
    <row r="178" spans="2:6">
      <c r="B178" s="121">
        <v>0.221</v>
      </c>
      <c r="C178" s="121">
        <v>3.1E-2</v>
      </c>
      <c r="F178" s="121">
        <v>0.224</v>
      </c>
    </row>
    <row r="179" spans="2:6">
      <c r="B179" s="121">
        <v>0.29299999999999998</v>
      </c>
      <c r="C179" s="121">
        <v>-0.54400000000000004</v>
      </c>
      <c r="F179" s="121">
        <v>-0.60899999999999999</v>
      </c>
    </row>
    <row r="180" spans="2:6">
      <c r="B180" s="121">
        <v>-0.623</v>
      </c>
      <c r="C180" s="121">
        <v>3.2000000000000001E-2</v>
      </c>
      <c r="F180" s="121">
        <v>-0.67500000000000004</v>
      </c>
    </row>
    <row r="181" spans="2:6">
      <c r="B181" s="121">
        <v>-0.34200000000000003</v>
      </c>
      <c r="C181" s="121">
        <v>-6.0999999999999999E-2</v>
      </c>
      <c r="F181" s="121">
        <v>-0.65600000000000003</v>
      </c>
    </row>
    <row r="182" spans="2:6">
      <c r="B182" s="121">
        <v>-0.69399999999999995</v>
      </c>
      <c r="C182" s="121">
        <v>0.28599999999999998</v>
      </c>
      <c r="F182" s="121">
        <v>0.67400000000000004</v>
      </c>
    </row>
    <row r="183" spans="2:6">
      <c r="B183" s="121">
        <v>0.95099999999999996</v>
      </c>
      <c r="C183" s="121">
        <v>0.53</v>
      </c>
      <c r="F183" s="121">
        <v>0.251</v>
      </c>
    </row>
    <row r="184" spans="2:6">
      <c r="B184" s="121">
        <v>0.97499999999999998</v>
      </c>
      <c r="C184" s="121">
        <v>2.4E-2</v>
      </c>
      <c r="F184" s="121">
        <v>-0.08</v>
      </c>
    </row>
    <row r="185" spans="2:6">
      <c r="B185" s="121">
        <v>-0.26300000000000001</v>
      </c>
      <c r="C185" s="121">
        <v>-0.13300000000000001</v>
      </c>
      <c r="F185" s="121">
        <v>1.6E-2</v>
      </c>
    </row>
    <row r="186" spans="2:6">
      <c r="B186" s="121">
        <v>0.373</v>
      </c>
      <c r="C186" s="121">
        <v>-0.48899999999999999</v>
      </c>
      <c r="F186" s="121">
        <v>-2.8000000000000001E-2</v>
      </c>
    </row>
    <row r="187" spans="2:6">
      <c r="B187" s="121">
        <v>-0.56499999999999995</v>
      </c>
      <c r="C187" s="121">
        <v>-0.111</v>
      </c>
      <c r="F187" s="121">
        <v>0.29599999999999999</v>
      </c>
    </row>
    <row r="188" spans="2:6">
      <c r="B188" s="121">
        <v>-0.443</v>
      </c>
      <c r="C188" s="121">
        <v>-0.10100000000000001</v>
      </c>
      <c r="F188" s="121">
        <v>-0.432</v>
      </c>
    </row>
    <row r="189" spans="2:6">
      <c r="B189" s="121">
        <v>5.1999999999999998E-2</v>
      </c>
      <c r="C189" s="121">
        <v>0.32400000000000001</v>
      </c>
      <c r="F189" s="121">
        <v>-0.27400000000000002</v>
      </c>
    </row>
    <row r="190" spans="2:6">
      <c r="B190" s="121">
        <v>-7.0000000000000001E-3</v>
      </c>
      <c r="C190" s="121">
        <v>0.13100000000000001</v>
      </c>
      <c r="F190" s="121">
        <v>-0.193</v>
      </c>
    </row>
    <row r="191" spans="2:6">
      <c r="B191" s="121">
        <v>0.06</v>
      </c>
      <c r="C191" s="121">
        <v>-0.153</v>
      </c>
      <c r="F191" s="121">
        <v>-0.18099999999999999</v>
      </c>
    </row>
    <row r="192" spans="2:6">
      <c r="B192" s="121">
        <v>-9.4E-2</v>
      </c>
      <c r="C192" s="121">
        <v>1.2E-2</v>
      </c>
      <c r="F192" s="121">
        <v>0.16200000000000001</v>
      </c>
    </row>
    <row r="193" spans="2:6">
      <c r="B193" s="121">
        <v>0.42099999999999999</v>
      </c>
      <c r="C193" s="121">
        <v>-9.6000000000000002E-2</v>
      </c>
      <c r="F193" s="121">
        <v>0.13200000000000001</v>
      </c>
    </row>
    <row r="194" spans="2:6">
      <c r="B194" s="121">
        <v>-0.33200000000000002</v>
      </c>
      <c r="C194" s="121">
        <v>0.30599999999999999</v>
      </c>
      <c r="F194" s="121">
        <v>-1.9E-2</v>
      </c>
    </row>
    <row r="195" spans="2:6">
      <c r="B195" s="121">
        <v>-0.06</v>
      </c>
      <c r="C195" s="121">
        <v>1.7999999999999999E-2</v>
      </c>
      <c r="F195" s="121">
        <v>8.8999999999999996E-2</v>
      </c>
    </row>
    <row r="196" spans="2:6">
      <c r="B196" s="121">
        <v>-0.112</v>
      </c>
      <c r="C196" s="121">
        <v>4.9000000000000002E-2</v>
      </c>
      <c r="F196" s="121">
        <v>-0.53700000000000003</v>
      </c>
    </row>
    <row r="197" spans="2:6">
      <c r="B197" s="121">
        <v>0.17</v>
      </c>
      <c r="C197" s="121">
        <v>-0.318</v>
      </c>
      <c r="F197" s="121">
        <v>0.33500000000000002</v>
      </c>
    </row>
    <row r="198" spans="2:6">
      <c r="B198" s="121">
        <v>-0.309</v>
      </c>
      <c r="C198" s="121">
        <v>8.8999999999999996E-2</v>
      </c>
      <c r="F198" s="121">
        <v>-2.1000000000000001E-2</v>
      </c>
    </row>
    <row r="199" spans="2:6">
      <c r="B199" s="121">
        <v>0.78500000000000003</v>
      </c>
      <c r="C199" s="121">
        <v>-0.32700000000000001</v>
      </c>
      <c r="F199" s="121">
        <v>6.3E-2</v>
      </c>
    </row>
    <row r="200" spans="2:6">
      <c r="B200" s="121">
        <v>-0.188</v>
      </c>
      <c r="C200" s="121">
        <v>-0.22600000000000001</v>
      </c>
      <c r="F200" s="121">
        <v>-0.19400000000000001</v>
      </c>
    </row>
    <row r="201" spans="2:6">
      <c r="B201" s="121">
        <v>-2.3E-2</v>
      </c>
      <c r="C201" s="121">
        <v>0.41199999999999998</v>
      </c>
      <c r="F201" s="121">
        <v>0.47799999999999998</v>
      </c>
    </row>
    <row r="202" spans="2:6">
      <c r="B202" s="121">
        <v>0.246</v>
      </c>
      <c r="C202" s="121">
        <v>0.35599999999999998</v>
      </c>
      <c r="F202" s="121">
        <v>-0.219</v>
      </c>
    </row>
    <row r="203" spans="2:6">
      <c r="B203" s="121">
        <v>-0.36699999999999999</v>
      </c>
      <c r="C203" s="121">
        <v>-0.13300000000000001</v>
      </c>
      <c r="F203" s="121">
        <v>0.11700000000000001</v>
      </c>
    </row>
    <row r="204" spans="2:6">
      <c r="B204" s="121">
        <v>-0.47899999999999998</v>
      </c>
      <c r="C204" s="121">
        <v>0.38600000000000001</v>
      </c>
      <c r="F204" s="121">
        <v>0.45400000000000001</v>
      </c>
    </row>
    <row r="205" spans="2:6">
      <c r="B205" s="121">
        <v>0.29599999999999999</v>
      </c>
      <c r="C205" s="121">
        <v>-0.22800000000000001</v>
      </c>
      <c r="F205" s="121">
        <v>-0.41399999999999998</v>
      </c>
    </row>
    <row r="206" spans="2:6">
      <c r="B206" s="121">
        <v>-1E-3</v>
      </c>
      <c r="C206" s="121">
        <v>-0.32400000000000001</v>
      </c>
      <c r="F206" s="121">
        <v>-0.15</v>
      </c>
    </row>
    <row r="207" spans="2:6">
      <c r="B207" s="121">
        <v>-6.6000000000000003E-2</v>
      </c>
      <c r="C207" s="121">
        <v>0.05</v>
      </c>
      <c r="F207" s="121">
        <v>0.317</v>
      </c>
    </row>
    <row r="208" spans="2:6">
      <c r="B208" s="121">
        <v>0.17899999999999999</v>
      </c>
      <c r="C208" s="121">
        <v>8.8999999999999996E-2</v>
      </c>
      <c r="F208" s="121">
        <v>0.749</v>
      </c>
    </row>
    <row r="209" spans="2:6">
      <c r="B209" s="121">
        <v>9.6000000000000002E-2</v>
      </c>
      <c r="C209" s="121">
        <v>0.20300000000000001</v>
      </c>
      <c r="F209" s="121">
        <v>0.57099999999999995</v>
      </c>
    </row>
    <row r="210" spans="2:6">
      <c r="B210" s="121">
        <v>0.17899999999999999</v>
      </c>
      <c r="C210" s="121">
        <v>-0.35099999999999998</v>
      </c>
      <c r="F210" s="121">
        <v>-0.46600000000000003</v>
      </c>
    </row>
    <row r="211" spans="2:6">
      <c r="B211" s="121">
        <v>5.0999999999999997E-2</v>
      </c>
      <c r="C211" s="121">
        <v>0.193</v>
      </c>
      <c r="F211" s="121">
        <v>-0.15</v>
      </c>
    </row>
    <row r="212" spans="2:6">
      <c r="B212" s="121">
        <v>-0.88600000000000001</v>
      </c>
      <c r="C212" s="121">
        <v>0.16900000000000001</v>
      </c>
      <c r="F212" s="121">
        <v>-3.6999999999999998E-2</v>
      </c>
    </row>
    <row r="213" spans="2:6">
      <c r="B213" s="121">
        <v>0.41</v>
      </c>
      <c r="F213" s="121">
        <v>1.022</v>
      </c>
    </row>
    <row r="214" spans="2:6">
      <c r="B214" s="121">
        <v>-0.27700000000000002</v>
      </c>
      <c r="F214" s="121">
        <v>1.171</v>
      </c>
    </row>
    <row r="215" spans="2:6">
      <c r="F215" s="121">
        <v>-1.0369999999999999</v>
      </c>
    </row>
    <row r="216" spans="2:6">
      <c r="F216" s="121">
        <v>-2.1890000000000001</v>
      </c>
    </row>
    <row r="217" spans="2:6">
      <c r="F217" s="121">
        <v>-1.2310000000000001</v>
      </c>
    </row>
    <row r="218" spans="2:6">
      <c r="F218" s="121">
        <v>0.65200000000000002</v>
      </c>
    </row>
    <row r="219" spans="2:6">
      <c r="F219" s="121">
        <v>0.47</v>
      </c>
    </row>
    <row r="220" spans="2:6">
      <c r="F220" s="121">
        <v>-3.4000000000000002E-2</v>
      </c>
    </row>
    <row r="221" spans="2:6">
      <c r="F221" s="121">
        <v>-0.4</v>
      </c>
    </row>
    <row r="222" spans="2:6">
      <c r="F222" s="121">
        <v>-0.82299999999999995</v>
      </c>
    </row>
    <row r="223" spans="2:6">
      <c r="F223" s="121">
        <v>8.2000000000000003E-2</v>
      </c>
    </row>
    <row r="224" spans="2:6">
      <c r="F224" s="121">
        <v>1.7000000000000001E-2</v>
      </c>
    </row>
    <row r="225" spans="6:6">
      <c r="F225" s="121">
        <v>-0.45500000000000002</v>
      </c>
    </row>
    <row r="226" spans="6:6">
      <c r="F226" s="121">
        <v>0.88600000000000001</v>
      </c>
    </row>
    <row r="227" spans="6:6">
      <c r="F227" s="121">
        <v>1.123</v>
      </c>
    </row>
    <row r="228" spans="6:6">
      <c r="F228" s="121">
        <v>0.55000000000000004</v>
      </c>
    </row>
    <row r="229" spans="6:6">
      <c r="F229" s="121">
        <v>0.55300000000000005</v>
      </c>
    </row>
    <row r="230" spans="6:6">
      <c r="F230" s="121">
        <v>0.14699999999999999</v>
      </c>
    </row>
    <row r="231" spans="6:6">
      <c r="F231" s="121">
        <v>1.294</v>
      </c>
    </row>
    <row r="232" spans="6:6">
      <c r="F232" s="121">
        <v>0.95699999999999996</v>
      </c>
    </row>
    <row r="233" spans="6:6">
      <c r="F233" s="121">
        <v>-1.482</v>
      </c>
    </row>
    <row r="234" spans="6:6">
      <c r="F234" s="121">
        <v>-0.32900000000000001</v>
      </c>
    </row>
    <row r="235" spans="6:6">
      <c r="F235" s="121">
        <v>-0.67100000000000004</v>
      </c>
    </row>
    <row r="236" spans="6:6">
      <c r="F236" s="121">
        <v>-0.26700000000000002</v>
      </c>
    </row>
    <row r="237" spans="6:6">
      <c r="F237" s="121">
        <v>0.11700000000000001</v>
      </c>
    </row>
    <row r="238" spans="6:6">
      <c r="F238" s="121">
        <v>-0.13</v>
      </c>
    </row>
    <row r="239" spans="6:6">
      <c r="F239" s="121">
        <v>-7.5999999999999998E-2</v>
      </c>
    </row>
    <row r="240" spans="6:6">
      <c r="F240" s="121">
        <v>0.22500000000000001</v>
      </c>
    </row>
    <row r="241" spans="6:6">
      <c r="F241" s="121">
        <v>-7.5999999999999998E-2</v>
      </c>
    </row>
    <row r="242" spans="6:6">
      <c r="F242" s="121">
        <v>-0.28399999999999997</v>
      </c>
    </row>
    <row r="243" spans="6:6">
      <c r="F243" s="121">
        <v>-0.16400000000000001</v>
      </c>
    </row>
    <row r="244" spans="6:6">
      <c r="F244" s="121">
        <v>-0.35899999999999999</v>
      </c>
    </row>
    <row r="245" spans="6:6">
      <c r="F245" s="121">
        <v>0.26600000000000001</v>
      </c>
    </row>
    <row r="246" spans="6:6">
      <c r="F246" s="121">
        <v>-7.5999999999999998E-2</v>
      </c>
    </row>
    <row r="247" spans="6:6">
      <c r="F247" s="121">
        <v>-0.108</v>
      </c>
    </row>
    <row r="248" spans="6:6">
      <c r="F248" s="121">
        <v>-0.27100000000000002</v>
      </c>
    </row>
    <row r="249" spans="6:6">
      <c r="F249" s="121">
        <v>-0.19500000000000001</v>
      </c>
    </row>
    <row r="250" spans="6:6">
      <c r="F250" s="121">
        <v>-7.2999999999999995E-2</v>
      </c>
    </row>
    <row r="251" spans="6:6">
      <c r="F251" s="121">
        <v>0.1</v>
      </c>
    </row>
    <row r="252" spans="6:6">
      <c r="F252" s="121">
        <v>0.66500000000000004</v>
      </c>
    </row>
    <row r="253" spans="6:6">
      <c r="F253" s="121">
        <v>0.27400000000000002</v>
      </c>
    </row>
    <row r="254" spans="6:6">
      <c r="F254" s="121">
        <v>-0.23699999999999999</v>
      </c>
    </row>
    <row r="255" spans="6:6">
      <c r="F255" s="121">
        <v>-0.50700000000000001</v>
      </c>
    </row>
    <row r="256" spans="6:6">
      <c r="F256" s="121">
        <v>8.0000000000000002E-3</v>
      </c>
    </row>
    <row r="257" spans="6:6">
      <c r="F257" s="121">
        <v>-0.13400000000000001</v>
      </c>
    </row>
    <row r="258" spans="6:6">
      <c r="F258" s="121">
        <v>0.28799999999999998</v>
      </c>
    </row>
    <row r="259" spans="6:6">
      <c r="F259" s="121">
        <v>0.20200000000000001</v>
      </c>
    </row>
    <row r="260" spans="6:6">
      <c r="F260" s="121">
        <v>-0.40600000000000003</v>
      </c>
    </row>
    <row r="261" spans="6:6">
      <c r="F261" s="121">
        <v>-4.2999999999999997E-2</v>
      </c>
    </row>
    <row r="262" spans="6:6">
      <c r="F262" s="121">
        <v>0.10299999999999999</v>
      </c>
    </row>
    <row r="263" spans="6:6">
      <c r="F263" s="121">
        <v>9.6000000000000002E-2</v>
      </c>
    </row>
    <row r="264" spans="6:6">
      <c r="F264" s="121">
        <v>0.115</v>
      </c>
    </row>
    <row r="265" spans="6:6">
      <c r="F265" s="121">
        <v>-3.5000000000000003E-2</v>
      </c>
    </row>
    <row r="266" spans="6:6">
      <c r="F266" s="121">
        <v>-3.2000000000000001E-2</v>
      </c>
    </row>
    <row r="267" spans="6:6">
      <c r="F267" s="121">
        <v>-4.1000000000000002E-2</v>
      </c>
    </row>
    <row r="268" spans="6:6">
      <c r="F268" s="121">
        <v>-0.154</v>
      </c>
    </row>
    <row r="269" spans="6:6">
      <c r="F269" s="121">
        <v>0.28599999999999998</v>
      </c>
    </row>
    <row r="270" spans="6:6">
      <c r="F270" s="121">
        <v>-0.21099999999999999</v>
      </c>
    </row>
    <row r="271" spans="6:6">
      <c r="F271" s="121">
        <v>-0.14899999999999999</v>
      </c>
    </row>
    <row r="272" spans="6:6">
      <c r="F272" s="121">
        <v>9.5000000000000001E-2</v>
      </c>
    </row>
    <row r="273" spans="6:6">
      <c r="F273" s="121">
        <v>0.154</v>
      </c>
    </row>
    <row r="274" spans="6:6">
      <c r="F274" s="121">
        <v>0.14000000000000001</v>
      </c>
    </row>
    <row r="275" spans="6:6">
      <c r="F275" s="121">
        <v>-1E-3</v>
      </c>
    </row>
    <row r="276" spans="6:6">
      <c r="F276" s="121">
        <v>-0.14799999999999999</v>
      </c>
    </row>
    <row r="277" spans="6:6">
      <c r="F277" s="121">
        <v>5.1999999999999998E-2</v>
      </c>
    </row>
    <row r="278" spans="6:6">
      <c r="F278" s="121">
        <v>0.106</v>
      </c>
    </row>
    <row r="279" spans="6:6">
      <c r="F279" s="121">
        <v>-7.1999999999999995E-2</v>
      </c>
    </row>
    <row r="280" spans="6:6">
      <c r="F280" s="121">
        <v>0.113</v>
      </c>
    </row>
    <row r="281" spans="6:6">
      <c r="F281" s="121">
        <v>-0.28000000000000003</v>
      </c>
    </row>
    <row r="282" spans="6:6">
      <c r="F282" s="121">
        <v>-6.4000000000000001E-2</v>
      </c>
    </row>
    <row r="283" spans="6:6">
      <c r="F283" s="121">
        <v>5.5E-2</v>
      </c>
    </row>
    <row r="284" spans="6:6">
      <c r="F284" s="121">
        <v>5.1999999999999998E-2</v>
      </c>
    </row>
    <row r="285" spans="6:6">
      <c r="F285" s="121">
        <v>0.121</v>
      </c>
    </row>
    <row r="286" spans="6:6">
      <c r="F286" s="121">
        <v>-3.3000000000000002E-2</v>
      </c>
    </row>
    <row r="287" spans="6:6">
      <c r="F287" s="121">
        <v>2.5999999999999999E-2</v>
      </c>
    </row>
    <row r="288" spans="6:6">
      <c r="F288" s="121">
        <v>-0.2</v>
      </c>
    </row>
    <row r="289" spans="6:6">
      <c r="F289" s="121">
        <v>-8.5000000000000006E-2</v>
      </c>
    </row>
    <row r="290" spans="6:6">
      <c r="F290" s="121">
        <v>8.8999999999999996E-2</v>
      </c>
    </row>
    <row r="291" spans="6:6">
      <c r="F291" s="121">
        <v>-0.08</v>
      </c>
    </row>
    <row r="292" spans="6:6">
      <c r="F292" s="121">
        <v>-1E-3</v>
      </c>
    </row>
    <row r="293" spans="6:6">
      <c r="F293" s="121">
        <v>0.22500000000000001</v>
      </c>
    </row>
    <row r="294" spans="6:6">
      <c r="F294" s="121">
        <v>-9.6000000000000002E-2</v>
      </c>
    </row>
    <row r="295" spans="6:6">
      <c r="F295" s="121">
        <v>-6.3E-2</v>
      </c>
    </row>
    <row r="296" spans="6:6">
      <c r="F296" s="121">
        <v>5.0000000000000001E-3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21"/>
  <sheetViews>
    <sheetView workbookViewId="0"/>
  </sheetViews>
  <sheetFormatPr defaultRowHeight="15"/>
  <cols>
    <col min="1" max="1" width="4.85546875" style="122" customWidth="1"/>
    <col min="2" max="2" width="104.85546875" style="122" customWidth="1"/>
    <col min="3" max="3" width="9.140625" style="122"/>
  </cols>
  <sheetData>
    <row r="1" spans="2:2" ht="30">
      <c r="B1" s="123" t="s">
        <v>251</v>
      </c>
    </row>
    <row r="45" spans="2:2" ht="30">
      <c r="B45" s="123" t="s">
        <v>252</v>
      </c>
    </row>
    <row r="89" spans="2:2" ht="30">
      <c r="B89" s="123" t="s">
        <v>253</v>
      </c>
    </row>
    <row r="133" spans="2:2" ht="30">
      <c r="B133" s="123" t="s">
        <v>254</v>
      </c>
    </row>
    <row r="177" spans="2:2" ht="30">
      <c r="B177" s="123" t="s">
        <v>255</v>
      </c>
    </row>
    <row r="221" spans="2:2" ht="30">
      <c r="B221" s="123" t="s">
        <v>256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Documentation</vt:lpstr>
      <vt:lpstr>Data</vt:lpstr>
      <vt:lpstr>Statistics</vt:lpstr>
      <vt:lpstr>Input_Data</vt:lpstr>
      <vt:lpstr>Periodograms</vt:lpstr>
      <vt:lpstr>KyrBP</vt:lpstr>
      <vt:lpstr>Oxy</vt:lpstr>
      <vt:lpstr>Oxy18_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2009-04-01T23:25:36Z</dcterms:created>
  <dcterms:modified xsi:type="dcterms:W3CDTF">2010-10-04T06:21:13Z</dcterms:modified>
</cp:coreProperties>
</file>